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096bc82b4f57309/Desktop/WORK/VoA Accounts/Ward May 24 info/"/>
    </mc:Choice>
  </mc:AlternateContent>
  <xr:revisionPtr revIDLastSave="277" documentId="8_{378C7B4F-4C28-41D0-9240-D67238207B76}" xr6:coauthVersionLast="47" xr6:coauthVersionMax="47" xr10:uidLastSave="{47FE8126-A997-49D7-AE72-6E14AEA6C2BC}"/>
  <bookViews>
    <workbookView xWindow="-120" yWindow="-120" windowWidth="29040" windowHeight="15720" xr2:uid="{6A5D07CB-F717-421B-9422-3C3B1E5198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" i="1" l="1"/>
  <c r="H99" i="1"/>
  <c r="F99" i="1"/>
  <c r="J98" i="1"/>
  <c r="G97" i="1"/>
  <c r="J97" i="1" s="1"/>
  <c r="I96" i="1"/>
  <c r="H96" i="1"/>
  <c r="F96" i="1"/>
  <c r="J95" i="1"/>
  <c r="G94" i="1"/>
  <c r="J94" i="1" s="1"/>
  <c r="J93" i="1"/>
  <c r="E87" i="1"/>
  <c r="D87" i="1"/>
  <c r="E75" i="1"/>
  <c r="D75" i="1"/>
  <c r="N63" i="1"/>
  <c r="K63" i="1"/>
  <c r="F63" i="1"/>
  <c r="E63" i="1"/>
  <c r="I62" i="1"/>
  <c r="M62" i="1" s="1"/>
  <c r="I60" i="1"/>
  <c r="M60" i="1" s="1"/>
  <c r="I58" i="1"/>
  <c r="M58" i="1" s="1"/>
  <c r="N52" i="1"/>
  <c r="K52" i="1"/>
  <c r="F52" i="1"/>
  <c r="E52" i="1"/>
  <c r="I50" i="1"/>
  <c r="M50" i="1" s="1"/>
  <c r="I48" i="1"/>
  <c r="M48" i="1" s="1"/>
  <c r="I47" i="1"/>
  <c r="M47" i="1" s="1"/>
  <c r="I46" i="1"/>
  <c r="M46" i="1" s="1"/>
  <c r="I44" i="1"/>
  <c r="M44" i="1" s="1"/>
  <c r="I43" i="1"/>
  <c r="M43" i="1" s="1"/>
  <c r="I42" i="1"/>
  <c r="M42" i="1" s="1"/>
  <c r="N36" i="1"/>
  <c r="K36" i="1"/>
  <c r="F36" i="1"/>
  <c r="E36" i="1"/>
  <c r="I34" i="1"/>
  <c r="M34" i="1" s="1"/>
  <c r="N24" i="1"/>
  <c r="K24" i="1"/>
  <c r="F24" i="1"/>
  <c r="E24" i="1"/>
  <c r="I22" i="1"/>
  <c r="M22" i="1" s="1"/>
  <c r="I20" i="1"/>
  <c r="M20" i="1" s="1"/>
  <c r="N16" i="1"/>
  <c r="K16" i="1"/>
  <c r="F16" i="1"/>
  <c r="E16" i="1"/>
  <c r="N9" i="1"/>
  <c r="K9" i="1"/>
  <c r="F9" i="1"/>
  <c r="E9" i="1"/>
  <c r="I7" i="1"/>
  <c r="M7" i="1" s="1"/>
  <c r="F86" i="1" l="1"/>
  <c r="G86" i="1" s="1"/>
  <c r="F82" i="1"/>
  <c r="G82" i="1" s="1"/>
  <c r="F84" i="1"/>
  <c r="G84" i="1" s="1"/>
  <c r="I100" i="1"/>
  <c r="J99" i="1"/>
  <c r="F65" i="1"/>
  <c r="E65" i="1"/>
  <c r="K65" i="1"/>
  <c r="F83" i="1"/>
  <c r="G83" i="1" s="1"/>
  <c r="G99" i="1"/>
  <c r="G96" i="1"/>
  <c r="J96" i="1"/>
  <c r="F100" i="1"/>
  <c r="I59" i="1"/>
  <c r="M59" i="1" s="1"/>
  <c r="F74" i="1"/>
  <c r="G74" i="1" s="1"/>
  <c r="F70" i="1"/>
  <c r="F72" i="1"/>
  <c r="G72" i="1" s="1"/>
  <c r="I5" i="1"/>
  <c r="I13" i="1"/>
  <c r="M13" i="1" s="1"/>
  <c r="I28" i="1"/>
  <c r="M28" i="1" s="1"/>
  <c r="I32" i="1"/>
  <c r="M32" i="1" s="1"/>
  <c r="I40" i="1"/>
  <c r="M40" i="1" s="1"/>
  <c r="I57" i="1"/>
  <c r="M57" i="1" s="1"/>
  <c r="I23" i="1"/>
  <c r="M23" i="1" s="1"/>
  <c r="I35" i="1"/>
  <c r="M35" i="1" s="1"/>
  <c r="I14" i="1"/>
  <c r="M14" i="1" s="1"/>
  <c r="I33" i="1"/>
  <c r="M33" i="1" s="1"/>
  <c r="I55" i="1"/>
  <c r="I61" i="1"/>
  <c r="M61" i="1" s="1"/>
  <c r="I15" i="1"/>
  <c r="M15" i="1" s="1"/>
  <c r="I30" i="1"/>
  <c r="M30" i="1" s="1"/>
  <c r="I39" i="1"/>
  <c r="N65" i="1"/>
  <c r="I21" i="1"/>
  <c r="M21" i="1" s="1"/>
  <c r="I45" i="1"/>
  <c r="M45" i="1" s="1"/>
  <c r="I49" i="1"/>
  <c r="M49" i="1" s="1"/>
  <c r="I51" i="1"/>
  <c r="M51" i="1" s="1"/>
  <c r="F71" i="1"/>
  <c r="G71" i="1" s="1"/>
  <c r="H100" i="1"/>
  <c r="I12" i="1"/>
  <c r="H24" i="1"/>
  <c r="I56" i="1"/>
  <c r="M56" i="1" s="1"/>
  <c r="F73" i="1"/>
  <c r="G73" i="1" s="1"/>
  <c r="I27" i="1"/>
  <c r="F85" i="1"/>
  <c r="G85" i="1" s="1"/>
  <c r="G87" i="1" l="1"/>
  <c r="J100" i="1"/>
  <c r="G100" i="1"/>
  <c r="M55" i="1"/>
  <c r="M63" i="1" s="1"/>
  <c r="I63" i="1"/>
  <c r="M5" i="1"/>
  <c r="M39" i="1"/>
  <c r="G70" i="1"/>
  <c r="G75" i="1" s="1"/>
  <c r="F75" i="1"/>
  <c r="I8" i="1"/>
  <c r="M8" i="1" s="1"/>
  <c r="I16" i="1"/>
  <c r="M12" i="1"/>
  <c r="M16" i="1" s="1"/>
  <c r="I29" i="1"/>
  <c r="M29" i="1" s="1"/>
  <c r="F87" i="1"/>
  <c r="I19" i="1"/>
  <c r="M27" i="1"/>
  <c r="I6" i="1"/>
  <c r="M6" i="1" s="1"/>
  <c r="I31" i="1"/>
  <c r="M31" i="1" s="1"/>
  <c r="I41" i="1"/>
  <c r="M41" i="1" s="1"/>
  <c r="I52" i="1" l="1"/>
  <c r="M52" i="1"/>
  <c r="M36" i="1"/>
  <c r="I36" i="1"/>
  <c r="I9" i="1"/>
  <c r="M9" i="1"/>
  <c r="I24" i="1"/>
  <c r="M19" i="1"/>
  <c r="M24" i="1" s="1"/>
  <c r="I65" i="1" l="1"/>
  <c r="M65" i="1"/>
</calcChain>
</file>

<file path=xl/sharedStrings.xml><?xml version="1.0" encoding="utf-8"?>
<sst xmlns="http://schemas.openxmlformats.org/spreadsheetml/2006/main" count="219" uniqueCount="151">
  <si>
    <t>WARD EXPENSES, ADMINISTRATION EXPENSES</t>
  </si>
  <si>
    <t>Funds Brought forward</t>
  </si>
  <si>
    <t>Precept</t>
  </si>
  <si>
    <t xml:space="preserve">Qtr 1 </t>
  </si>
  <si>
    <t xml:space="preserve">Qtr 2 </t>
  </si>
  <si>
    <t>Qtr 3</t>
  </si>
  <si>
    <t>Qtr 4</t>
  </si>
  <si>
    <t>Total</t>
  </si>
  <si>
    <t>Balance</t>
  </si>
  <si>
    <t>Variance</t>
  </si>
  <si>
    <t>Reallocation</t>
  </si>
  <si>
    <t>Re-allocation</t>
  </si>
  <si>
    <t>AND PRECEPT '2023/2024</t>
  </si>
  <si>
    <t>request</t>
  </si>
  <si>
    <t>Income</t>
  </si>
  <si>
    <t>spend</t>
  </si>
  <si>
    <t>Notes</t>
  </si>
  <si>
    <t>as agreed</t>
  </si>
  <si>
    <t>left</t>
  </si>
  <si>
    <t>for 24/25</t>
  </si>
  <si>
    <t>Crichel</t>
  </si>
  <si>
    <t>Salt &amp; Grit</t>
  </si>
  <si>
    <t>Kiosk</t>
  </si>
  <si>
    <t>Bus Shelter Maintenance/Project</t>
  </si>
  <si>
    <t>Fingerposts project</t>
  </si>
  <si>
    <t>Gussage All Saints</t>
  </si>
  <si>
    <t>Verges &amp; Planters project</t>
  </si>
  <si>
    <t>Fingerposts and signs project</t>
  </si>
  <si>
    <t>Parish Clock Maintenance</t>
  </si>
  <si>
    <t>Gussage St Michael</t>
  </si>
  <si>
    <t>Bus Shelter project</t>
  </si>
  <si>
    <t>Grass Cutting</t>
  </si>
  <si>
    <t>Noticeboard</t>
  </si>
  <si>
    <t>Hinton</t>
  </si>
  <si>
    <t>Fountain Water Rates</t>
  </si>
  <si>
    <t>Fountain Electricity</t>
  </si>
  <si>
    <t>Fountain Maintenance</t>
  </si>
  <si>
    <t>Fountain project</t>
  </si>
  <si>
    <t>Fountain project donations</t>
  </si>
  <si>
    <t>Noticeboards</t>
  </si>
  <si>
    <t>Seat</t>
  </si>
  <si>
    <t xml:space="preserve">Witchampton </t>
  </si>
  <si>
    <t>Burial Ground - see below</t>
  </si>
  <si>
    <t>Millennium Avenue Maintenance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</si>
  <si>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</si>
  <si>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</si>
  <si>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</si>
  <si>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</si>
  <si>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</si>
  <si>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</si>
  <si>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</si>
  <si>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</si>
  <si>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</si>
  <si>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</si>
  <si>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DAPTC subscription &amp; training</t>
  </si>
  <si>
    <t>Insurance</t>
  </si>
  <si>
    <t>Village hall hire</t>
  </si>
  <si>
    <t>Grants</t>
  </si>
  <si>
    <t>Election fees</t>
  </si>
  <si>
    <t>Vat reclaimable</t>
  </si>
  <si>
    <t>General admin</t>
  </si>
  <si>
    <t>Totals</t>
  </si>
  <si>
    <t>Precept and Ward Expenses Allocated Pro-rata 2023/2024</t>
  </si>
  <si>
    <t>Parish</t>
  </si>
  <si>
    <t>Tax Base Estimate  2023/24</t>
  </si>
  <si>
    <t>Ward      Expenses  '23/24</t>
  </si>
  <si>
    <t>General    Expenses  2023/24</t>
  </si>
  <si>
    <t>Precept Req'd 2023/24</t>
  </si>
  <si>
    <t>Hinton Martell &amp; Parva</t>
  </si>
  <si>
    <t>Witchampton</t>
  </si>
  <si>
    <t>based on tax base</t>
  </si>
  <si>
    <t>notified 10/12/22</t>
  </si>
  <si>
    <t>supplied by Dorset Council</t>
  </si>
  <si>
    <t>Precept and Ward Expenses Allocated Pro-rata 2024/2025</t>
  </si>
  <si>
    <t>Tax Base Estimate  2024/25</t>
  </si>
  <si>
    <t>Ward      Expenses  '24/25</t>
  </si>
  <si>
    <t>General    Expenses  2024/25</t>
  </si>
  <si>
    <t>Precept Req'd 2024/25</t>
  </si>
  <si>
    <t>notified 8/12/23</t>
  </si>
  <si>
    <t>Burial Fees income precept</t>
  </si>
  <si>
    <t>Burial Fees income burials &amp; memorials Main</t>
  </si>
  <si>
    <t>Less Burial Ground Routine Maintenance</t>
  </si>
  <si>
    <t>Burial Fees income burials &amp; memorials supp</t>
  </si>
  <si>
    <t>Less Burial Ground Maintenance/Project</t>
  </si>
  <si>
    <r>
      <t xml:space="preserve">Net  income  (net expenses in 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</t>
    </r>
  </si>
  <si>
    <t>Variances - reasons:</t>
  </si>
  <si>
    <t>Relocations - reasons:</t>
  </si>
  <si>
    <t>Project private donation transferred</t>
  </si>
  <si>
    <t>move revenue surplus to reduce overspends per Ward</t>
  </si>
  <si>
    <t>move revenue surplus to reduce Admin overspends</t>
  </si>
  <si>
    <t>D - Hinton</t>
  </si>
  <si>
    <t>E - Hinton</t>
  </si>
  <si>
    <t>G - Witchampton</t>
  </si>
  <si>
    <t>club shelter extra repairs</t>
  </si>
  <si>
    <t>not used</t>
  </si>
  <si>
    <t>Salt - not used</t>
  </si>
  <si>
    <t>A</t>
  </si>
  <si>
    <t>B</t>
  </si>
  <si>
    <t>A - All</t>
  </si>
  <si>
    <t>B - Crichel</t>
  </si>
  <si>
    <t>allposts completed</t>
  </si>
  <si>
    <t>C</t>
  </si>
  <si>
    <t>C - GSM</t>
  </si>
  <si>
    <t>Treatment overdue</t>
  </si>
  <si>
    <t xml:space="preserve">D </t>
  </si>
  <si>
    <t>Dearer than expected</t>
  </si>
  <si>
    <t>E</t>
  </si>
  <si>
    <t>F</t>
  </si>
  <si>
    <t>Private donations separated from main budget fund</t>
  </si>
  <si>
    <t>F - Hinton</t>
  </si>
  <si>
    <t>G</t>
  </si>
  <si>
    <t>H</t>
  </si>
  <si>
    <t>H - Witchampton</t>
  </si>
  <si>
    <t>less grass cuts in year</t>
  </si>
  <si>
    <t>I</t>
  </si>
  <si>
    <t xml:space="preserve">I - Witchampton </t>
  </si>
  <si>
    <t>treatment overdue</t>
  </si>
  <si>
    <t>J</t>
  </si>
  <si>
    <t>J - Witchampton</t>
  </si>
  <si>
    <t>K - General Admin</t>
  </si>
  <si>
    <t>Pay award and last year's deficit</t>
  </si>
  <si>
    <t>K</t>
  </si>
  <si>
    <t>L</t>
  </si>
  <si>
    <t>M</t>
  </si>
  <si>
    <t>N</t>
  </si>
  <si>
    <t>O</t>
  </si>
  <si>
    <t>L - General Admin</t>
  </si>
  <si>
    <t>M - General Admin</t>
  </si>
  <si>
    <t>N - General Admin</t>
  </si>
  <si>
    <t>O - General Admin</t>
  </si>
  <si>
    <t>Less training during year</t>
  </si>
  <si>
    <t>Less hall hire than expected</t>
  </si>
  <si>
    <t>Always a negative balance as will be reclaimed from HMRC</t>
  </si>
  <si>
    <t>Working balance c/f - guide between 3 and 12 months overall expenditure</t>
  </si>
  <si>
    <t>unexpected renewal, borrowed from fountain project - to be repaid 2024 noticeboard budget</t>
  </si>
  <si>
    <t>repairs</t>
  </si>
  <si>
    <t>renewal fund</t>
  </si>
  <si>
    <t>washing</t>
  </si>
  <si>
    <t>annual</t>
  </si>
  <si>
    <t>project fund</t>
  </si>
  <si>
    <t>treatment</t>
  </si>
  <si>
    <t>pay back above</t>
  </si>
  <si>
    <t>fund</t>
  </si>
  <si>
    <t>Comment</t>
  </si>
  <si>
    <t>election 2024 fund</t>
  </si>
  <si>
    <t>Ward Earmarked funds</t>
  </si>
  <si>
    <t>Admin Earmarked funds</t>
  </si>
  <si>
    <t>Note: Working balance only circa 3 months</t>
  </si>
  <si>
    <t>BUDGET SUMMARY</t>
  </si>
  <si>
    <t>Working Balance (Admin + small Ward)</t>
  </si>
  <si>
    <t xml:space="preserve">washing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</si>
</sst>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/yy;@"/>
    <numFmt numFmtId="165" formatCode="0_ ;[Red]\-0\ "/>
    <numFmt numFmtId="167" formatCode="_-&quot;£&quot;* #,##0_-;\-&quot;£&quot;* #,##0_-;_-&quot;£&quot;* &quot;-&quot;??_-;_-@_-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ptos Narrow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/>
    </xf>
    <xf numFmtId="0" fontId="3" fillId="0" borderId="5" xfId="0" quotePrefix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/>
    <xf numFmtId="0" fontId="3" fillId="0" borderId="5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3" fillId="0" borderId="11" xfId="0" quotePrefix="1" applyFont="1" applyBorder="1" applyProtection="1">
      <protection locked="0"/>
    </xf>
    <xf numFmtId="0" fontId="4" fillId="0" borderId="0" xfId="0" applyFont="1" applyProtection="1"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/>
    <xf numFmtId="0" fontId="3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Protection="1">
      <protection locked="0"/>
    </xf>
    <xf numFmtId="3" fontId="4" fillId="0" borderId="0" xfId="0" applyNumberFormat="1" applyFont="1" applyProtection="1">
      <protection locked="0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3" fontId="4" fillId="3" borderId="12" xfId="0" applyNumberFormat="1" applyFont="1" applyFill="1" applyBorder="1" applyProtection="1">
      <protection locked="0"/>
    </xf>
    <xf numFmtId="3" fontId="4" fillId="8" borderId="12" xfId="0" applyNumberFormat="1" applyFont="1" applyFill="1" applyBorder="1" applyProtection="1">
      <protection locked="0"/>
    </xf>
    <xf numFmtId="3" fontId="4" fillId="0" borderId="12" xfId="0" applyNumberFormat="1" applyFont="1" applyBorder="1" applyProtection="1">
      <protection locked="0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2" xfId="0" applyNumberFormat="1" applyFont="1" applyBorder="1"/>
    <xf numFmtId="3" fontId="7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3" fillId="2" borderId="8" xfId="0" applyNumberFormat="1" applyFont="1" applyFill="1" applyBorder="1" applyProtection="1">
      <protection locked="0"/>
    </xf>
    <xf numFmtId="3" fontId="3" fillId="3" borderId="8" xfId="0" applyNumberFormat="1" applyFont="1" applyFill="1" applyBorder="1" applyProtection="1">
      <protection locked="0"/>
    </xf>
    <xf numFmtId="3" fontId="3" fillId="8" borderId="8" xfId="0" applyNumberFormat="1" applyFont="1" applyFill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3" fontId="3" fillId="0" borderId="8" xfId="0" applyNumberFormat="1" applyFont="1" applyBorder="1"/>
    <xf numFmtId="3" fontId="4" fillId="0" borderId="11" xfId="0" applyNumberFormat="1" applyFont="1" applyBorder="1" applyProtection="1">
      <protection locked="0"/>
    </xf>
    <xf numFmtId="3" fontId="3" fillId="0" borderId="0" xfId="0" applyNumberFormat="1" applyFont="1" applyAlignment="1">
      <alignment horizontal="right"/>
    </xf>
    <xf numFmtId="3" fontId="3" fillId="2" borderId="12" xfId="0" applyNumberFormat="1" applyFont="1" applyFill="1" applyBorder="1" applyAlignment="1" applyProtection="1">
      <alignment horizontal="right"/>
      <protection locked="0"/>
    </xf>
    <xf numFmtId="3" fontId="3" fillId="3" borderId="12" xfId="0" applyNumberFormat="1" applyFont="1" applyFill="1" applyBorder="1" applyAlignment="1" applyProtection="1">
      <alignment horizontal="right"/>
      <protection locked="0"/>
    </xf>
    <xf numFmtId="3" fontId="4" fillId="8" borderId="4" xfId="0" applyNumberFormat="1" applyFont="1" applyFill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13" xfId="0" applyNumberFormat="1" applyFont="1" applyBorder="1" applyAlignment="1">
      <alignment horizontal="center"/>
    </xf>
    <xf numFmtId="3" fontId="4" fillId="2" borderId="12" xfId="0" applyNumberFormat="1" applyFont="1" applyFill="1" applyBorder="1"/>
    <xf numFmtId="3" fontId="4" fillId="3" borderId="12" xfId="0" applyNumberFormat="1" applyFont="1" applyFill="1" applyBorder="1"/>
    <xf numFmtId="3" fontId="4" fillId="2" borderId="12" xfId="0" applyNumberFormat="1" applyFont="1" applyFill="1" applyBorder="1" applyAlignment="1" applyProtection="1">
      <alignment horizontal="right"/>
      <protection locked="0"/>
    </xf>
    <xf numFmtId="3" fontId="4" fillId="3" borderId="12" xfId="0" applyNumberFormat="1" applyFont="1" applyFill="1" applyBorder="1" applyAlignment="1" applyProtection="1">
      <alignment horizontal="right"/>
      <protection locked="0"/>
    </xf>
    <xf numFmtId="3" fontId="3" fillId="0" borderId="1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 applyProtection="1">
      <alignment horizontal="right"/>
      <protection locked="0"/>
    </xf>
    <xf numFmtId="3" fontId="3" fillId="3" borderId="8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Border="1"/>
    <xf numFmtId="3" fontId="0" fillId="0" borderId="0" xfId="0" applyNumberFormat="1" applyProtection="1">
      <protection locked="0"/>
    </xf>
    <xf numFmtId="3" fontId="4" fillId="8" borderId="10" xfId="0" applyNumberFormat="1" applyFont="1" applyFill="1" applyBorder="1" applyProtection="1">
      <protection locked="0"/>
    </xf>
    <xf numFmtId="3" fontId="3" fillId="8" borderId="17" xfId="0" applyNumberFormat="1" applyFont="1" applyFill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3" fontId="3" fillId="0" borderId="17" xfId="0" applyNumberFormat="1" applyFont="1" applyBorder="1"/>
    <xf numFmtId="3" fontId="3" fillId="0" borderId="18" xfId="0" applyNumberFormat="1" applyFont="1" applyBorder="1" applyAlignment="1" applyProtection="1">
      <alignment horizontal="right"/>
      <protection locked="0"/>
    </xf>
    <xf numFmtId="3" fontId="3" fillId="2" borderId="17" xfId="0" applyNumberFormat="1" applyFont="1" applyFill="1" applyBorder="1" applyProtection="1">
      <protection locked="0"/>
    </xf>
    <xf numFmtId="3" fontId="3" fillId="3" borderId="17" xfId="0" applyNumberFormat="1" applyFont="1" applyFill="1" applyBorder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4" fillId="0" borderId="15" xfId="0" applyNumberFormat="1" applyFont="1" applyBorder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10" xfId="0" applyNumberFormat="1" applyFont="1" applyBorder="1" applyProtection="1">
      <protection locked="0"/>
    </xf>
    <xf numFmtId="3" fontId="3" fillId="0" borderId="16" xfId="0" applyNumberFormat="1" applyFont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3" fontId="3" fillId="0" borderId="19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2" borderId="10" xfId="0" applyNumberFormat="1" applyFont="1" applyFill="1" applyBorder="1" applyProtection="1">
      <protection locked="0"/>
    </xf>
    <xf numFmtId="3" fontId="3" fillId="3" borderId="10" xfId="0" applyNumberFormat="1" applyFont="1" applyFill="1" applyBorder="1" applyProtection="1">
      <protection locked="0"/>
    </xf>
    <xf numFmtId="3" fontId="3" fillId="8" borderId="5" xfId="0" applyNumberFormat="1" applyFont="1" applyFill="1" applyBorder="1" applyProtection="1">
      <protection locked="0"/>
    </xf>
    <xf numFmtId="3" fontId="3" fillId="0" borderId="10" xfId="0" applyNumberFormat="1" applyFont="1" applyBorder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7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0" fontId="8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165" fontId="3" fillId="0" borderId="0" xfId="0" applyNumberFormat="1" applyFont="1" applyProtection="1">
      <protection locked="0"/>
    </xf>
    <xf numFmtId="0" fontId="3" fillId="9" borderId="20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10" borderId="20" xfId="0" applyFont="1" applyFill="1" applyBorder="1" applyAlignment="1" applyProtection="1">
      <alignment wrapText="1"/>
      <protection locked="0"/>
    </xf>
    <xf numFmtId="3" fontId="3" fillId="0" borderId="20" xfId="0" applyNumberFormat="1" applyFont="1" applyBorder="1" applyAlignment="1" applyProtection="1">
      <alignment horizontal="left" wrapText="1"/>
      <protection locked="0"/>
    </xf>
    <xf numFmtId="3" fontId="3" fillId="0" borderId="20" xfId="0" applyNumberFormat="1" applyFont="1" applyBorder="1" applyAlignment="1" applyProtection="1">
      <alignment wrapText="1"/>
      <protection locked="0"/>
    </xf>
    <xf numFmtId="3" fontId="3" fillId="9" borderId="21" xfId="0" applyNumberFormat="1" applyFont="1" applyFill="1" applyBorder="1" applyAlignment="1" applyProtection="1">
      <alignment wrapText="1"/>
      <protection locked="0"/>
    </xf>
    <xf numFmtId="0" fontId="4" fillId="9" borderId="20" xfId="0" applyFont="1" applyFill="1" applyBorder="1" applyProtection="1">
      <protection locked="0"/>
    </xf>
    <xf numFmtId="2" fontId="3" fillId="0" borderId="20" xfId="0" applyNumberFormat="1" applyFont="1" applyBorder="1" applyProtection="1">
      <protection locked="0"/>
    </xf>
    <xf numFmtId="0" fontId="4" fillId="10" borderId="20" xfId="0" applyFont="1" applyFill="1" applyBorder="1" applyProtection="1">
      <protection locked="0"/>
    </xf>
    <xf numFmtId="3" fontId="4" fillId="0" borderId="20" xfId="0" applyNumberFormat="1" applyFont="1" applyBorder="1" applyProtection="1">
      <protection locked="0"/>
    </xf>
    <xf numFmtId="3" fontId="3" fillId="9" borderId="20" xfId="0" applyNumberFormat="1" applyFont="1" applyFill="1" applyBorder="1" applyProtection="1">
      <protection locked="0"/>
    </xf>
    <xf numFmtId="0" fontId="4" fillId="9" borderId="20" xfId="0" applyFont="1" applyFill="1" applyBorder="1" applyAlignment="1" applyProtection="1">
      <alignment wrapText="1"/>
      <protection locked="0"/>
    </xf>
    <xf numFmtId="2" fontId="3" fillId="9" borderId="20" xfId="0" applyNumberFormat="1" applyFont="1" applyFill="1" applyBorder="1" applyProtection="1">
      <protection locked="0"/>
    </xf>
    <xf numFmtId="0" fontId="4" fillId="0" borderId="20" xfId="0" applyFont="1" applyBorder="1" applyProtection="1">
      <protection locked="0"/>
    </xf>
    <xf numFmtId="3" fontId="4" fillId="10" borderId="20" xfId="0" applyNumberFormat="1" applyFont="1" applyFill="1" applyBorder="1" applyProtection="1">
      <protection locked="0"/>
    </xf>
    <xf numFmtId="1" fontId="4" fillId="10" borderId="20" xfId="0" applyNumberFormat="1" applyFont="1" applyFill="1" applyBorder="1" applyProtection="1">
      <protection locked="0"/>
    </xf>
    <xf numFmtId="0" fontId="4" fillId="0" borderId="0" xfId="0" applyFont="1"/>
    <xf numFmtId="3" fontId="9" fillId="0" borderId="0" xfId="0" applyNumberFormat="1" applyFont="1"/>
    <xf numFmtId="0" fontId="6" fillId="0" borderId="1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3" fontId="0" fillId="0" borderId="2" xfId="0" applyNumberFormat="1" applyBorder="1" applyAlignment="1">
      <alignment horizontal="right"/>
    </xf>
    <xf numFmtId="165" fontId="4" fillId="0" borderId="0" xfId="0" applyNumberFormat="1" applyFont="1" applyProtection="1">
      <protection locked="0"/>
    </xf>
    <xf numFmtId="165" fontId="4" fillId="0" borderId="0" xfId="0" applyNumberFormat="1" applyFont="1" applyAlignment="1">
      <alignment horizontal="center"/>
    </xf>
    <xf numFmtId="0" fontId="4" fillId="0" borderId="11" xfId="0" applyFont="1" applyBorder="1" applyProtection="1">
      <protection locked="0"/>
    </xf>
    <xf numFmtId="165" fontId="4" fillId="4" borderId="12" xfId="0" applyNumberFormat="1" applyFont="1" applyFill="1" applyBorder="1"/>
    <xf numFmtId="165" fontId="4" fillId="5" borderId="12" xfId="0" applyNumberFormat="1" applyFont="1" applyFill="1" applyBorder="1"/>
    <xf numFmtId="165" fontId="4" fillId="6" borderId="12" xfId="0" applyNumberFormat="1" applyFont="1" applyFill="1" applyBorder="1" applyProtection="1">
      <protection locked="0"/>
    </xf>
    <xf numFmtId="165" fontId="4" fillId="7" borderId="12" xfId="0" applyNumberFormat="1" applyFont="1" applyFill="1" applyBorder="1" applyProtection="1">
      <protection locked="0"/>
    </xf>
    <xf numFmtId="165" fontId="4" fillId="8" borderId="12" xfId="0" applyNumberFormat="1" applyFont="1" applyFill="1" applyBorder="1" applyProtection="1">
      <protection locked="0"/>
    </xf>
    <xf numFmtId="165" fontId="4" fillId="4" borderId="22" xfId="0" applyNumberFormat="1" applyFont="1" applyFill="1" applyBorder="1"/>
    <xf numFmtId="165" fontId="4" fillId="5" borderId="22" xfId="0" applyNumberFormat="1" applyFont="1" applyFill="1" applyBorder="1"/>
    <xf numFmtId="165" fontId="4" fillId="6" borderId="22" xfId="0" applyNumberFormat="1" applyFont="1" applyFill="1" applyBorder="1" applyProtection="1">
      <protection locked="0"/>
    </xf>
    <xf numFmtId="165" fontId="4" fillId="7" borderId="22" xfId="0" applyNumberFormat="1" applyFont="1" applyFill="1" applyBorder="1" applyProtection="1">
      <protection locked="0"/>
    </xf>
    <xf numFmtId="165" fontId="3" fillId="4" borderId="23" xfId="0" applyNumberFormat="1" applyFont="1" applyFill="1" applyBorder="1"/>
    <xf numFmtId="165" fontId="3" fillId="5" borderId="23" xfId="0" applyNumberFormat="1" applyFont="1" applyFill="1" applyBorder="1"/>
    <xf numFmtId="165" fontId="3" fillId="6" borderId="23" xfId="0" applyNumberFormat="1" applyFont="1" applyFill="1" applyBorder="1" applyProtection="1">
      <protection locked="0"/>
    </xf>
    <xf numFmtId="165" fontId="3" fillId="7" borderId="23" xfId="0" applyNumberFormat="1" applyFont="1" applyFill="1" applyBorder="1" applyProtection="1">
      <protection locked="0"/>
    </xf>
    <xf numFmtId="165" fontId="3" fillId="8" borderId="23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0" fillId="0" borderId="11" xfId="0" applyBorder="1"/>
    <xf numFmtId="0" fontId="6" fillId="0" borderId="5" xfId="0" applyFont="1" applyBorder="1" applyProtection="1">
      <protection locked="0"/>
    </xf>
    <xf numFmtId="0" fontId="0" fillId="0" borderId="6" xfId="0" applyBorder="1"/>
    <xf numFmtId="3" fontId="0" fillId="0" borderId="6" xfId="0" applyNumberFormat="1" applyBorder="1" applyAlignment="1">
      <alignment horizontal="right"/>
    </xf>
    <xf numFmtId="165" fontId="3" fillId="4" borderId="8" xfId="0" applyNumberFormat="1" applyFont="1" applyFill="1" applyBorder="1"/>
    <xf numFmtId="165" fontId="3" fillId="5" borderId="8" xfId="0" applyNumberFormat="1" applyFont="1" applyFill="1" applyBorder="1"/>
    <xf numFmtId="165" fontId="3" fillId="6" borderId="8" xfId="0" applyNumberFormat="1" applyFont="1" applyFill="1" applyBorder="1" applyProtection="1">
      <protection locked="0"/>
    </xf>
    <xf numFmtId="165" fontId="3" fillId="7" borderId="8" xfId="0" applyNumberFormat="1" applyFont="1" applyFill="1" applyBorder="1" applyProtection="1">
      <protection locked="0"/>
    </xf>
    <xf numFmtId="165" fontId="3" fillId="8" borderId="8" xfId="0" applyNumberFormat="1" applyFont="1" applyFill="1" applyBorder="1" applyProtection="1">
      <protection locked="0"/>
    </xf>
    <xf numFmtId="0" fontId="6" fillId="0" borderId="1" xfId="0" applyFont="1" applyBorder="1"/>
    <xf numFmtId="0" fontId="9" fillId="0" borderId="2" xfId="0" applyFont="1" applyBorder="1"/>
    <xf numFmtId="0" fontId="4" fillId="0" borderId="2" xfId="0" applyFont="1" applyBorder="1"/>
    <xf numFmtId="3" fontId="9" fillId="0" borderId="2" xfId="0" applyNumberFormat="1" applyFont="1" applyBorder="1"/>
    <xf numFmtId="3" fontId="0" fillId="0" borderId="2" xfId="0" applyNumberFormat="1" applyBorder="1"/>
    <xf numFmtId="0" fontId="6" fillId="0" borderId="2" xfId="0" applyFont="1" applyBorder="1"/>
    <xf numFmtId="0" fontId="0" fillId="0" borderId="2" xfId="0" applyBorder="1"/>
    <xf numFmtId="0" fontId="0" fillId="0" borderId="3" xfId="0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13" xfId="0" applyBorder="1"/>
    <xf numFmtId="0" fontId="0" fillId="0" borderId="11" xfId="0" applyBorder="1" applyAlignment="1">
      <alignment horizontal="center"/>
    </xf>
    <xf numFmtId="0" fontId="4" fillId="0" borderId="5" xfId="0" applyFont="1" applyBorder="1"/>
    <xf numFmtId="3" fontId="0" fillId="0" borderId="6" xfId="0" applyNumberFormat="1" applyBorder="1"/>
    <xf numFmtId="3" fontId="9" fillId="0" borderId="6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11" borderId="0" xfId="0" applyFont="1" applyFill="1" applyBorder="1"/>
    <xf numFmtId="3" fontId="0" fillId="0" borderId="0" xfId="0" applyNumberFormat="1" applyBorder="1"/>
    <xf numFmtId="3" fontId="4" fillId="0" borderId="0" xfId="0" applyNumberFormat="1" applyFont="1" applyBorder="1"/>
    <xf numFmtId="0" fontId="9" fillId="0" borderId="0" xfId="0" applyFont="1" applyBorder="1"/>
    <xf numFmtId="3" fontId="0" fillId="0" borderId="0" xfId="0" applyNumberFormat="1" applyBorder="1" applyAlignment="1">
      <alignment horizontal="right"/>
    </xf>
    <xf numFmtId="3" fontId="9" fillId="0" borderId="0" xfId="0" applyNumberFormat="1" applyFont="1" applyBorder="1"/>
    <xf numFmtId="0" fontId="4" fillId="0" borderId="0" xfId="0" applyFont="1" applyFill="1" applyBorder="1"/>
    <xf numFmtId="3" fontId="4" fillId="12" borderId="12" xfId="0" applyNumberFormat="1" applyFont="1" applyFill="1" applyBorder="1" applyProtection="1">
      <protection locked="0"/>
    </xf>
    <xf numFmtId="3" fontId="3" fillId="12" borderId="8" xfId="0" applyNumberFormat="1" applyFont="1" applyFill="1" applyBorder="1" applyProtection="1">
      <protection locked="0"/>
    </xf>
    <xf numFmtId="3" fontId="4" fillId="12" borderId="4" xfId="0" applyNumberFormat="1" applyFont="1" applyFill="1" applyBorder="1" applyProtection="1">
      <protection locked="0"/>
    </xf>
    <xf numFmtId="3" fontId="4" fillId="12" borderId="10" xfId="0" applyNumberFormat="1" applyFont="1" applyFill="1" applyBorder="1" applyProtection="1">
      <protection locked="0"/>
    </xf>
    <xf numFmtId="3" fontId="3" fillId="12" borderId="17" xfId="0" applyNumberFormat="1" applyFont="1" applyFill="1" applyBorder="1" applyProtection="1">
      <protection locked="0"/>
    </xf>
    <xf numFmtId="3" fontId="3" fillId="12" borderId="5" xfId="0" applyNumberFormat="1" applyFont="1" applyFill="1" applyBorder="1" applyProtection="1">
      <protection locked="0"/>
    </xf>
    <xf numFmtId="3" fontId="4" fillId="10" borderId="12" xfId="0" applyNumberFormat="1" applyFont="1" applyFill="1" applyBorder="1" applyProtection="1">
      <protection locked="0"/>
    </xf>
    <xf numFmtId="3" fontId="3" fillId="10" borderId="8" xfId="0" applyNumberFormat="1" applyFont="1" applyFill="1" applyBorder="1" applyProtection="1">
      <protection locked="0"/>
    </xf>
    <xf numFmtId="3" fontId="4" fillId="10" borderId="4" xfId="0" applyNumberFormat="1" applyFont="1" applyFill="1" applyBorder="1" applyProtection="1">
      <protection locked="0"/>
    </xf>
    <xf numFmtId="3" fontId="3" fillId="10" borderId="17" xfId="0" applyNumberFormat="1" applyFont="1" applyFill="1" applyBorder="1" applyProtection="1">
      <protection locked="0"/>
    </xf>
    <xf numFmtId="3" fontId="3" fillId="10" borderId="10" xfId="0" applyNumberFormat="1" applyFont="1" applyFill="1" applyBorder="1" applyProtection="1"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3" fontId="4" fillId="13" borderId="12" xfId="0" applyNumberFormat="1" applyFont="1" applyFill="1" applyBorder="1" applyProtection="1">
      <protection locked="0"/>
    </xf>
    <xf numFmtId="3" fontId="3" fillId="13" borderId="12" xfId="0" applyNumberFormat="1" applyFont="1" applyFill="1" applyBorder="1" applyProtection="1">
      <protection locked="0"/>
    </xf>
    <xf numFmtId="3" fontId="3" fillId="13" borderId="8" xfId="0" applyNumberFormat="1" applyFont="1" applyFill="1" applyBorder="1" applyProtection="1">
      <protection locked="0"/>
    </xf>
    <xf numFmtId="3" fontId="3" fillId="13" borderId="4" xfId="0" applyNumberFormat="1" applyFont="1" applyFill="1" applyBorder="1" applyProtection="1">
      <protection locked="0"/>
    </xf>
    <xf numFmtId="3" fontId="3" fillId="13" borderId="17" xfId="0" applyNumberFormat="1" applyFont="1" applyFill="1" applyBorder="1" applyProtection="1">
      <protection locked="0"/>
    </xf>
    <xf numFmtId="3" fontId="3" fillId="13" borderId="10" xfId="0" applyNumberFormat="1" applyFont="1" applyFill="1" applyBorder="1" applyProtection="1">
      <protection locked="0"/>
    </xf>
    <xf numFmtId="3" fontId="4" fillId="13" borderId="4" xfId="0" applyNumberFormat="1" applyFont="1" applyFill="1" applyBorder="1" applyProtection="1">
      <protection locked="0"/>
    </xf>
    <xf numFmtId="4" fontId="0" fillId="0" borderId="0" xfId="0" applyNumberFormat="1" applyFill="1"/>
    <xf numFmtId="3" fontId="3" fillId="0" borderId="0" xfId="0" applyNumberFormat="1" applyFont="1" applyFill="1" applyProtection="1"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10" fillId="0" borderId="4" xfId="0" applyFont="1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2" fillId="0" borderId="18" xfId="0" applyFont="1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2" fillId="0" borderId="11" xfId="0" applyFont="1" applyBorder="1"/>
    <xf numFmtId="0" fontId="0" fillId="0" borderId="5" xfId="0" applyBorder="1" applyAlignment="1">
      <alignment horizontal="left"/>
    </xf>
    <xf numFmtId="167" fontId="2" fillId="0" borderId="13" xfId="1" applyNumberFormat="1" applyFont="1" applyBorder="1"/>
    <xf numFmtId="0" fontId="0" fillId="0" borderId="18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501A-A9F7-4B57-816B-1D04593A682E}">
  <dimension ref="A1:R127"/>
  <sheetViews>
    <sheetView tabSelected="1" topLeftCell="A44" workbookViewId="0">
      <selection activeCell="L17" sqref="L17"/>
    </sheetView>
  </sheetViews>
  <sheetFormatPr defaultRowHeight="15" x14ac:dyDescent="0.25"/>
  <cols>
    <col min="4" max="4" width="17.7109375" customWidth="1"/>
    <col min="10" max="10" width="9.7109375" customWidth="1"/>
    <col min="12" max="12" width="15.7109375" customWidth="1"/>
    <col min="13" max="13" width="11.5703125" bestFit="1" customWidth="1"/>
    <col min="15" max="15" width="17" bestFit="1" customWidth="1"/>
  </cols>
  <sheetData>
    <row r="1" spans="1:15" ht="39" x14ac:dyDescent="0.25">
      <c r="A1" s="1" t="s">
        <v>0</v>
      </c>
      <c r="B1" s="2"/>
      <c r="C1" s="3"/>
      <c r="D1" s="4"/>
      <c r="E1" s="5" t="s">
        <v>1</v>
      </c>
      <c r="F1" s="6" t="s">
        <v>2</v>
      </c>
      <c r="G1" s="6" t="s">
        <v>7</v>
      </c>
      <c r="H1" s="6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7" t="s">
        <v>8</v>
      </c>
      <c r="N1" s="9" t="s">
        <v>2</v>
      </c>
      <c r="O1" s="189" t="s">
        <v>143</v>
      </c>
    </row>
    <row r="2" spans="1:15" ht="15.75" thickBot="1" x14ac:dyDescent="0.3">
      <c r="A2" s="10" t="s">
        <v>12</v>
      </c>
      <c r="B2" s="11"/>
      <c r="C2" s="12"/>
      <c r="D2" s="4"/>
      <c r="E2" s="176">
        <v>45016</v>
      </c>
      <c r="F2" s="177" t="s">
        <v>13</v>
      </c>
      <c r="G2" s="178" t="s">
        <v>14</v>
      </c>
      <c r="H2" s="177" t="s">
        <v>15</v>
      </c>
      <c r="I2" s="13"/>
      <c r="J2" s="14" t="s">
        <v>16</v>
      </c>
      <c r="K2" s="15" t="s">
        <v>17</v>
      </c>
      <c r="L2" s="16" t="s">
        <v>16</v>
      </c>
      <c r="M2" s="15" t="s">
        <v>18</v>
      </c>
      <c r="N2" s="17" t="s">
        <v>19</v>
      </c>
      <c r="O2" s="190"/>
    </row>
    <row r="3" spans="1:15" x14ac:dyDescent="0.25">
      <c r="A3" s="18"/>
      <c r="B3" s="19"/>
      <c r="C3" s="19"/>
      <c r="D3" s="4"/>
      <c r="E3" s="20"/>
      <c r="F3" s="21"/>
      <c r="G3" s="22"/>
      <c r="H3" s="21"/>
      <c r="I3" s="21"/>
      <c r="J3" s="23"/>
      <c r="K3" s="24"/>
      <c r="L3" s="25"/>
      <c r="M3" s="24"/>
      <c r="N3" s="26"/>
      <c r="O3" s="191"/>
    </row>
    <row r="4" spans="1:15" x14ac:dyDescent="0.25">
      <c r="A4" s="27" t="s">
        <v>20</v>
      </c>
      <c r="B4" s="28"/>
      <c r="C4" s="29"/>
      <c r="D4" s="30"/>
      <c r="E4" s="31"/>
      <c r="F4" s="32"/>
      <c r="G4" s="33"/>
      <c r="H4" s="165"/>
      <c r="I4" s="171"/>
      <c r="J4" s="35"/>
      <c r="K4" s="34"/>
      <c r="L4" s="36"/>
      <c r="M4" s="179"/>
      <c r="N4" s="37"/>
      <c r="O4" s="192"/>
    </row>
    <row r="5" spans="1:15" x14ac:dyDescent="0.25">
      <c r="A5" s="27"/>
      <c r="B5" s="28" t="s">
        <v>21</v>
      </c>
      <c r="C5" s="29"/>
      <c r="D5" s="30"/>
      <c r="E5" s="31">
        <v>0</v>
      </c>
      <c r="F5" s="32">
        <v>150</v>
      </c>
      <c r="G5" s="33">
        <v>150</v>
      </c>
      <c r="H5" s="165">
        <v>0</v>
      </c>
      <c r="I5" s="171">
        <f>E5+G5-H5</f>
        <v>150</v>
      </c>
      <c r="J5" s="35" t="s">
        <v>96</v>
      </c>
      <c r="K5" s="34">
        <v>-150</v>
      </c>
      <c r="L5" s="36">
        <v>2</v>
      </c>
      <c r="M5" s="180">
        <f t="shared" ref="M5:M8" si="0">I5+K5</f>
        <v>0</v>
      </c>
      <c r="N5" s="37">
        <v>240</v>
      </c>
      <c r="O5" s="192" t="s">
        <v>138</v>
      </c>
    </row>
    <row r="6" spans="1:15" x14ac:dyDescent="0.25">
      <c r="A6" s="27"/>
      <c r="B6" s="38" t="s">
        <v>22</v>
      </c>
      <c r="C6" s="29"/>
      <c r="D6" s="30"/>
      <c r="E6" s="31">
        <v>0</v>
      </c>
      <c r="F6" s="32">
        <v>200</v>
      </c>
      <c r="G6" s="33">
        <v>200</v>
      </c>
      <c r="H6" s="165">
        <v>0</v>
      </c>
      <c r="I6" s="171">
        <f>E6+G6-H6</f>
        <v>200</v>
      </c>
      <c r="J6" s="35"/>
      <c r="K6" s="34"/>
      <c r="L6" s="36"/>
      <c r="M6" s="180">
        <f t="shared" si="0"/>
        <v>200</v>
      </c>
      <c r="N6" s="37">
        <v>200</v>
      </c>
      <c r="O6" s="192" t="s">
        <v>135</v>
      </c>
    </row>
    <row r="7" spans="1:15" x14ac:dyDescent="0.25">
      <c r="A7" s="27"/>
      <c r="B7" s="38" t="s">
        <v>23</v>
      </c>
      <c r="C7" s="29"/>
      <c r="D7" s="30"/>
      <c r="E7" s="31">
        <v>771</v>
      </c>
      <c r="F7" s="32">
        <v>0</v>
      </c>
      <c r="G7" s="33">
        <v>0</v>
      </c>
      <c r="H7" s="165">
        <v>793</v>
      </c>
      <c r="I7" s="171">
        <f>E7+G7-H7</f>
        <v>-22</v>
      </c>
      <c r="J7" s="35"/>
      <c r="K7" s="34">
        <v>2650</v>
      </c>
      <c r="L7" s="36">
        <v>2</v>
      </c>
      <c r="M7" s="180">
        <f t="shared" si="0"/>
        <v>2628</v>
      </c>
      <c r="N7" s="37">
        <v>0</v>
      </c>
      <c r="O7" s="192" t="s">
        <v>136</v>
      </c>
    </row>
    <row r="8" spans="1:15" x14ac:dyDescent="0.25">
      <c r="A8" s="27"/>
      <c r="B8" s="38" t="s">
        <v>24</v>
      </c>
      <c r="C8" s="29"/>
      <c r="D8" s="30"/>
      <c r="E8" s="31">
        <v>2911</v>
      </c>
      <c r="F8" s="32">
        <v>0</v>
      </c>
      <c r="G8" s="33">
        <v>300</v>
      </c>
      <c r="H8" s="165">
        <v>574</v>
      </c>
      <c r="I8" s="171">
        <f>E8+G8-H8</f>
        <v>2637</v>
      </c>
      <c r="J8" s="35" t="s">
        <v>97</v>
      </c>
      <c r="K8" s="34">
        <v>-2500</v>
      </c>
      <c r="L8" s="36">
        <v>2</v>
      </c>
      <c r="M8" s="180">
        <f t="shared" si="0"/>
        <v>137</v>
      </c>
      <c r="N8" s="37">
        <v>15</v>
      </c>
      <c r="O8" s="192" t="s">
        <v>137</v>
      </c>
    </row>
    <row r="9" spans="1:15" ht="15.75" thickBot="1" x14ac:dyDescent="0.3">
      <c r="A9" s="27"/>
      <c r="B9" s="28"/>
      <c r="C9" s="39"/>
      <c r="D9" s="40" t="s">
        <v>7</v>
      </c>
      <c r="E9" s="41">
        <f>SUM(E5:E8)</f>
        <v>3682</v>
      </c>
      <c r="F9" s="42">
        <f>SUM(F5:F8)</f>
        <v>350</v>
      </c>
      <c r="G9" s="43">
        <v>650</v>
      </c>
      <c r="H9" s="166">
        <v>1367</v>
      </c>
      <c r="I9" s="172">
        <f>SUM(I5:I8)</f>
        <v>2965</v>
      </c>
      <c r="J9" s="35"/>
      <c r="K9" s="44">
        <f>SUM(K5:K8)</f>
        <v>0</v>
      </c>
      <c r="L9" s="36"/>
      <c r="M9" s="181">
        <f>SUM(M5:M8)</f>
        <v>2965</v>
      </c>
      <c r="N9" s="45">
        <f>SUM(N5:N8)</f>
        <v>455</v>
      </c>
      <c r="O9" s="192"/>
    </row>
    <row r="10" spans="1:15" x14ac:dyDescent="0.25">
      <c r="A10" s="46"/>
      <c r="B10" s="28"/>
      <c r="C10" s="29"/>
      <c r="D10" s="47"/>
      <c r="E10" s="48"/>
      <c r="F10" s="49"/>
      <c r="G10" s="50"/>
      <c r="H10" s="167"/>
      <c r="I10" s="173"/>
      <c r="J10" s="52"/>
      <c r="K10" s="34"/>
      <c r="L10" s="36"/>
      <c r="M10" s="180"/>
      <c r="N10" s="37"/>
      <c r="O10" s="192"/>
    </row>
    <row r="11" spans="1:15" x14ac:dyDescent="0.25">
      <c r="A11" s="27" t="s">
        <v>25</v>
      </c>
      <c r="B11" s="29"/>
      <c r="C11" s="29"/>
      <c r="D11" s="30"/>
      <c r="E11" s="53"/>
      <c r="F11" s="54"/>
      <c r="G11" s="33"/>
      <c r="H11" s="165"/>
      <c r="I11" s="171"/>
      <c r="J11" s="52"/>
      <c r="K11" s="34"/>
      <c r="L11" s="36"/>
      <c r="M11" s="180"/>
      <c r="N11" s="37"/>
      <c r="O11" s="192"/>
    </row>
    <row r="12" spans="1:15" x14ac:dyDescent="0.25">
      <c r="A12" s="27"/>
      <c r="B12" s="28" t="s">
        <v>21</v>
      </c>
      <c r="C12" s="29"/>
      <c r="D12" s="30"/>
      <c r="E12" s="53">
        <v>0</v>
      </c>
      <c r="F12" s="54">
        <v>150</v>
      </c>
      <c r="G12" s="33">
        <v>150</v>
      </c>
      <c r="H12" s="165">
        <v>0</v>
      </c>
      <c r="I12" s="171">
        <f>E12+G12-H12</f>
        <v>150</v>
      </c>
      <c r="J12" s="35" t="s">
        <v>96</v>
      </c>
      <c r="K12" s="34">
        <v>-150</v>
      </c>
      <c r="L12" s="36">
        <v>2</v>
      </c>
      <c r="M12" s="180">
        <f>I12+K12</f>
        <v>0</v>
      </c>
      <c r="N12" s="37">
        <v>160</v>
      </c>
      <c r="O12" s="192" t="s">
        <v>138</v>
      </c>
    </row>
    <row r="13" spans="1:15" x14ac:dyDescent="0.25">
      <c r="A13" s="27"/>
      <c r="B13" s="38" t="s">
        <v>26</v>
      </c>
      <c r="C13" s="29"/>
      <c r="D13" s="30"/>
      <c r="E13" s="53">
        <v>730</v>
      </c>
      <c r="F13" s="54">
        <v>0</v>
      </c>
      <c r="G13" s="33">
        <v>0</v>
      </c>
      <c r="H13" s="165">
        <v>0</v>
      </c>
      <c r="I13" s="171">
        <f>E13+G13-H13</f>
        <v>730</v>
      </c>
      <c r="J13" s="35"/>
      <c r="K13" s="34">
        <v>250</v>
      </c>
      <c r="L13" s="36">
        <v>2</v>
      </c>
      <c r="M13" s="180">
        <f t="shared" ref="M13:M15" si="1">I13+K13</f>
        <v>980</v>
      </c>
      <c r="N13" s="37">
        <v>0</v>
      </c>
      <c r="O13" s="192" t="s">
        <v>139</v>
      </c>
    </row>
    <row r="14" spans="1:15" x14ac:dyDescent="0.25">
      <c r="A14" s="27"/>
      <c r="B14" s="38" t="s">
        <v>27</v>
      </c>
      <c r="C14" s="29"/>
      <c r="D14" s="30"/>
      <c r="E14" s="53">
        <v>-40</v>
      </c>
      <c r="F14" s="54">
        <v>200</v>
      </c>
      <c r="G14" s="33">
        <v>200</v>
      </c>
      <c r="H14" s="165">
        <v>60</v>
      </c>
      <c r="I14" s="171">
        <f>E14+G14-H14</f>
        <v>100</v>
      </c>
      <c r="J14" s="35"/>
      <c r="K14" s="34">
        <v>-100</v>
      </c>
      <c r="L14" s="36">
        <v>2</v>
      </c>
      <c r="M14" s="180">
        <f t="shared" si="1"/>
        <v>0</v>
      </c>
      <c r="N14" s="37">
        <v>300</v>
      </c>
      <c r="O14" s="192" t="s">
        <v>150</v>
      </c>
    </row>
    <row r="15" spans="1:15" x14ac:dyDescent="0.25">
      <c r="A15" s="27"/>
      <c r="B15" s="28" t="s">
        <v>28</v>
      </c>
      <c r="C15" s="29"/>
      <c r="D15" s="30"/>
      <c r="E15" s="55">
        <v>0</v>
      </c>
      <c r="F15" s="56">
        <v>200</v>
      </c>
      <c r="G15" s="33">
        <v>200</v>
      </c>
      <c r="H15" s="165">
        <v>200</v>
      </c>
      <c r="I15" s="171">
        <f>E15+G15-H15</f>
        <v>0</v>
      </c>
      <c r="J15" s="35"/>
      <c r="K15" s="34"/>
      <c r="L15" s="36"/>
      <c r="M15" s="180">
        <f t="shared" si="1"/>
        <v>0</v>
      </c>
      <c r="N15" s="37">
        <v>200</v>
      </c>
      <c r="O15" s="192" t="s">
        <v>138</v>
      </c>
    </row>
    <row r="16" spans="1:15" ht="15.75" thickBot="1" x14ac:dyDescent="0.3">
      <c r="A16" s="46"/>
      <c r="B16" s="28"/>
      <c r="C16" s="29"/>
      <c r="D16" s="57" t="s">
        <v>7</v>
      </c>
      <c r="E16" s="58">
        <f>SUM(E12:E15)</f>
        <v>690</v>
      </c>
      <c r="F16" s="59">
        <f>SUM(F12:F15)</f>
        <v>550</v>
      </c>
      <c r="G16" s="43">
        <v>550</v>
      </c>
      <c r="H16" s="166">
        <v>260</v>
      </c>
      <c r="I16" s="172">
        <f>SUM(I12:I15)</f>
        <v>980</v>
      </c>
      <c r="J16" s="35"/>
      <c r="K16" s="44">
        <f>SUM(K12:K15)</f>
        <v>0</v>
      </c>
      <c r="L16" s="36"/>
      <c r="M16" s="181">
        <f>SUM(M12:M15)</f>
        <v>980</v>
      </c>
      <c r="N16" s="45">
        <f>SUM(N12:N15)</f>
        <v>660</v>
      </c>
      <c r="O16" s="192"/>
    </row>
    <row r="17" spans="1:15" x14ac:dyDescent="0.25">
      <c r="A17" s="46"/>
      <c r="B17" s="28"/>
      <c r="C17" s="29"/>
      <c r="D17" s="47"/>
      <c r="E17" s="48"/>
      <c r="F17" s="49"/>
      <c r="G17" s="50"/>
      <c r="H17" s="167"/>
      <c r="I17" s="173"/>
      <c r="J17" s="35"/>
      <c r="K17" s="51"/>
      <c r="L17" s="36"/>
      <c r="M17" s="182"/>
      <c r="N17" s="37"/>
      <c r="O17" s="192"/>
    </row>
    <row r="18" spans="1:15" x14ac:dyDescent="0.25">
      <c r="A18" s="27" t="s">
        <v>29</v>
      </c>
      <c r="B18" s="28"/>
      <c r="C18" s="29"/>
      <c r="D18" s="47"/>
      <c r="E18" s="48"/>
      <c r="F18" s="49"/>
      <c r="G18" s="33"/>
      <c r="H18" s="165"/>
      <c r="I18" s="171"/>
      <c r="J18" s="35"/>
      <c r="K18" s="34"/>
      <c r="L18" s="36"/>
      <c r="M18" s="180"/>
      <c r="N18" s="37"/>
      <c r="O18" s="192"/>
    </row>
    <row r="19" spans="1:15" x14ac:dyDescent="0.25">
      <c r="A19" s="60"/>
      <c r="B19" s="28" t="s">
        <v>21</v>
      </c>
      <c r="C19" s="29"/>
      <c r="D19" s="47"/>
      <c r="E19" s="55">
        <v>0</v>
      </c>
      <c r="F19" s="56">
        <v>75</v>
      </c>
      <c r="G19" s="33">
        <v>75</v>
      </c>
      <c r="H19" s="165">
        <v>0</v>
      </c>
      <c r="I19" s="171">
        <f>E19+G19-H19</f>
        <v>75</v>
      </c>
      <c r="J19" s="35" t="s">
        <v>96</v>
      </c>
      <c r="K19" s="34">
        <v>-75</v>
      </c>
      <c r="L19" s="36">
        <v>2</v>
      </c>
      <c r="M19" s="180">
        <f t="shared" ref="M19:M23" si="2">I19+K19</f>
        <v>0</v>
      </c>
      <c r="N19" s="37">
        <v>80</v>
      </c>
      <c r="O19" s="192" t="s">
        <v>138</v>
      </c>
    </row>
    <row r="20" spans="1:15" x14ac:dyDescent="0.25">
      <c r="A20" s="46"/>
      <c r="B20" s="38" t="s">
        <v>24</v>
      </c>
      <c r="C20" s="29"/>
      <c r="D20" s="47"/>
      <c r="E20" s="55">
        <v>0</v>
      </c>
      <c r="F20" s="56">
        <v>0</v>
      </c>
      <c r="G20" s="33">
        <v>0</v>
      </c>
      <c r="H20" s="165">
        <v>20</v>
      </c>
      <c r="I20" s="171">
        <f>E20+G20-H20</f>
        <v>-20</v>
      </c>
      <c r="J20" s="35"/>
      <c r="K20" s="34">
        <v>30</v>
      </c>
      <c r="L20" s="36">
        <v>2</v>
      </c>
      <c r="M20" s="180">
        <f t="shared" si="2"/>
        <v>10</v>
      </c>
      <c r="N20" s="37">
        <v>30</v>
      </c>
      <c r="O20" s="192" t="s">
        <v>137</v>
      </c>
    </row>
    <row r="21" spans="1:15" x14ac:dyDescent="0.25">
      <c r="A21" s="46"/>
      <c r="B21" s="38" t="s">
        <v>30</v>
      </c>
      <c r="C21" s="29"/>
      <c r="D21" s="47"/>
      <c r="E21" s="55">
        <v>1210</v>
      </c>
      <c r="F21" s="56">
        <v>400</v>
      </c>
      <c r="G21" s="33">
        <v>400</v>
      </c>
      <c r="H21" s="165">
        <v>12</v>
      </c>
      <c r="I21" s="171">
        <f>E21+G21-H21</f>
        <v>1598</v>
      </c>
      <c r="J21" s="35"/>
      <c r="K21" s="34">
        <v>45</v>
      </c>
      <c r="L21" s="36">
        <v>2</v>
      </c>
      <c r="M21" s="180">
        <f t="shared" si="2"/>
        <v>1643</v>
      </c>
      <c r="N21" s="37">
        <v>450</v>
      </c>
      <c r="O21" s="192" t="s">
        <v>136</v>
      </c>
    </row>
    <row r="22" spans="1:15" x14ac:dyDescent="0.25">
      <c r="A22" s="46"/>
      <c r="B22" s="61" t="s">
        <v>31</v>
      </c>
      <c r="C22" s="29"/>
      <c r="D22" s="47"/>
      <c r="E22" s="55">
        <v>0</v>
      </c>
      <c r="F22" s="56">
        <v>0</v>
      </c>
      <c r="G22" s="33">
        <v>0</v>
      </c>
      <c r="H22" s="165">
        <v>0</v>
      </c>
      <c r="I22" s="171">
        <f>E22+G22-H22</f>
        <v>0</v>
      </c>
      <c r="J22" s="35"/>
      <c r="K22" s="34"/>
      <c r="L22" s="36"/>
      <c r="M22" s="180">
        <f t="shared" si="2"/>
        <v>0</v>
      </c>
      <c r="N22" s="37">
        <v>0</v>
      </c>
      <c r="O22" s="192"/>
    </row>
    <row r="23" spans="1:15" ht="15.75" thickBot="1" x14ac:dyDescent="0.3">
      <c r="A23" s="46"/>
      <c r="B23" s="28" t="s">
        <v>32</v>
      </c>
      <c r="C23" s="29"/>
      <c r="D23" s="47"/>
      <c r="E23" s="55">
        <v>0</v>
      </c>
      <c r="F23" s="56">
        <v>100</v>
      </c>
      <c r="G23" s="62">
        <v>100</v>
      </c>
      <c r="H23" s="168">
        <v>0</v>
      </c>
      <c r="I23" s="171">
        <f>E23+G23-H23</f>
        <v>100</v>
      </c>
      <c r="J23" s="35" t="s">
        <v>101</v>
      </c>
      <c r="K23" s="34"/>
      <c r="L23" s="36"/>
      <c r="M23" s="180">
        <f t="shared" si="2"/>
        <v>100</v>
      </c>
      <c r="N23" s="37">
        <v>50</v>
      </c>
      <c r="O23" s="192" t="s">
        <v>140</v>
      </c>
    </row>
    <row r="24" spans="1:15" ht="15.75" thickBot="1" x14ac:dyDescent="0.3">
      <c r="A24" s="46"/>
      <c r="B24" s="28"/>
      <c r="C24" s="29"/>
      <c r="D24" s="57" t="s">
        <v>7</v>
      </c>
      <c r="E24" s="58">
        <f>SUM(E19:E23)</f>
        <v>1210</v>
      </c>
      <c r="F24" s="59">
        <f>SUM(F19:F23)</f>
        <v>575</v>
      </c>
      <c r="G24" s="63">
        <v>575</v>
      </c>
      <c r="H24" s="169" t="e">
        <f>SUM(#REF!)</f>
        <v>#REF!</v>
      </c>
      <c r="I24" s="174">
        <f>SUM(I19:I23)</f>
        <v>1753</v>
      </c>
      <c r="J24" s="35"/>
      <c r="K24" s="64">
        <f>SUM(K19:K23)</f>
        <v>0</v>
      </c>
      <c r="L24" s="36"/>
      <c r="M24" s="183">
        <f>SUM(M19:M23)</f>
        <v>1753</v>
      </c>
      <c r="N24" s="65">
        <f>SUM(N19:N23)</f>
        <v>610</v>
      </c>
      <c r="O24" s="192"/>
    </row>
    <row r="25" spans="1:15" x14ac:dyDescent="0.25">
      <c r="A25" s="46"/>
      <c r="B25" s="28"/>
      <c r="C25" s="29"/>
      <c r="D25" s="30"/>
      <c r="E25" s="48"/>
      <c r="F25" s="49"/>
      <c r="G25" s="50"/>
      <c r="H25" s="167"/>
      <c r="I25" s="173"/>
      <c r="J25" s="35"/>
      <c r="K25" s="51"/>
      <c r="L25" s="36"/>
      <c r="M25" s="182"/>
      <c r="N25" s="37"/>
      <c r="O25" s="192"/>
    </row>
    <row r="26" spans="1:15" x14ac:dyDescent="0.25">
      <c r="A26" s="27" t="s">
        <v>33</v>
      </c>
      <c r="B26" s="29"/>
      <c r="C26" s="29"/>
      <c r="D26" s="30"/>
      <c r="E26" s="53"/>
      <c r="F26" s="54"/>
      <c r="G26" s="33"/>
      <c r="H26" s="165"/>
      <c r="I26" s="171"/>
      <c r="J26" s="35"/>
      <c r="K26" s="34"/>
      <c r="L26" s="36"/>
      <c r="M26" s="180"/>
      <c r="N26" s="37"/>
      <c r="O26" s="192"/>
    </row>
    <row r="27" spans="1:15" x14ac:dyDescent="0.25">
      <c r="A27" s="46"/>
      <c r="B27" s="28" t="s">
        <v>34</v>
      </c>
      <c r="C27" s="29"/>
      <c r="D27" s="30"/>
      <c r="E27" s="31">
        <v>0</v>
      </c>
      <c r="F27" s="32">
        <v>88</v>
      </c>
      <c r="G27" s="33">
        <v>88</v>
      </c>
      <c r="H27" s="165">
        <v>114</v>
      </c>
      <c r="I27" s="171">
        <f>E27+G27-H27</f>
        <v>-26</v>
      </c>
      <c r="J27" s="35" t="s">
        <v>104</v>
      </c>
      <c r="K27" s="34">
        <v>26</v>
      </c>
      <c r="L27" s="36">
        <v>2</v>
      </c>
      <c r="M27" s="180">
        <f t="shared" ref="M27:M35" si="3">I27+K27</f>
        <v>0</v>
      </c>
      <c r="N27" s="37">
        <v>125</v>
      </c>
      <c r="O27" s="192" t="s">
        <v>138</v>
      </c>
    </row>
    <row r="28" spans="1:15" x14ac:dyDescent="0.25">
      <c r="A28" s="46"/>
      <c r="B28" s="61" t="s">
        <v>35</v>
      </c>
      <c r="C28" s="29"/>
      <c r="D28" s="30"/>
      <c r="E28" s="31">
        <v>61</v>
      </c>
      <c r="F28" s="32">
        <v>88</v>
      </c>
      <c r="G28" s="33">
        <v>88</v>
      </c>
      <c r="H28" s="165">
        <v>137</v>
      </c>
      <c r="I28" s="171">
        <f>E28+G28-H28</f>
        <v>12</v>
      </c>
      <c r="J28" s="35"/>
      <c r="K28" s="34"/>
      <c r="L28" s="36"/>
      <c r="M28" s="180">
        <f t="shared" si="3"/>
        <v>12</v>
      </c>
      <c r="N28" s="37">
        <v>100</v>
      </c>
      <c r="O28" s="192" t="s">
        <v>138</v>
      </c>
    </row>
    <row r="29" spans="1:15" x14ac:dyDescent="0.25">
      <c r="A29" s="46"/>
      <c r="B29" s="61" t="s">
        <v>36</v>
      </c>
      <c r="C29" s="29"/>
      <c r="D29" s="30"/>
      <c r="E29" s="31">
        <v>0</v>
      </c>
      <c r="F29" s="32">
        <v>132</v>
      </c>
      <c r="G29" s="33">
        <v>132</v>
      </c>
      <c r="H29" s="165">
        <v>303</v>
      </c>
      <c r="I29" s="171">
        <f>E29+G29-H29</f>
        <v>-171</v>
      </c>
      <c r="J29" s="35" t="s">
        <v>104</v>
      </c>
      <c r="K29" s="34">
        <v>38</v>
      </c>
      <c r="L29" s="36">
        <v>2</v>
      </c>
      <c r="M29" s="180">
        <f t="shared" si="3"/>
        <v>-133</v>
      </c>
      <c r="N29" s="37">
        <v>250</v>
      </c>
      <c r="O29" s="192" t="s">
        <v>138</v>
      </c>
    </row>
    <row r="30" spans="1:15" x14ac:dyDescent="0.25">
      <c r="A30" s="46"/>
      <c r="B30" s="38" t="s">
        <v>37</v>
      </c>
      <c r="C30" s="29"/>
      <c r="D30" s="30"/>
      <c r="E30" s="31">
        <v>6683</v>
      </c>
      <c r="F30" s="32">
        <v>550</v>
      </c>
      <c r="G30" s="33">
        <v>550</v>
      </c>
      <c r="H30" s="165">
        <v>0</v>
      </c>
      <c r="I30" s="171">
        <f>E30+G30-H30</f>
        <v>7233</v>
      </c>
      <c r="J30" s="35" t="s">
        <v>106</v>
      </c>
      <c r="K30" s="34">
        <v>-813</v>
      </c>
      <c r="L30" s="36">
        <v>1</v>
      </c>
      <c r="M30" s="180">
        <f t="shared" si="3"/>
        <v>6420</v>
      </c>
      <c r="N30" s="37">
        <v>1000</v>
      </c>
      <c r="O30" s="192" t="s">
        <v>136</v>
      </c>
    </row>
    <row r="31" spans="1:15" x14ac:dyDescent="0.25">
      <c r="A31" s="46"/>
      <c r="B31" s="38" t="s">
        <v>38</v>
      </c>
      <c r="C31" s="29"/>
      <c r="D31" s="30"/>
      <c r="E31" s="31">
        <v>0</v>
      </c>
      <c r="F31" s="32">
        <v>0</v>
      </c>
      <c r="G31" s="33">
        <v>0</v>
      </c>
      <c r="H31" s="165">
        <v>0</v>
      </c>
      <c r="I31" s="171">
        <f>E31+G31-H31</f>
        <v>0</v>
      </c>
      <c r="J31" s="35" t="s">
        <v>106</v>
      </c>
      <c r="K31" s="34">
        <v>813</v>
      </c>
      <c r="L31" s="36">
        <v>1</v>
      </c>
      <c r="M31" s="180">
        <f t="shared" si="3"/>
        <v>813</v>
      </c>
      <c r="N31" s="37">
        <v>0</v>
      </c>
      <c r="O31" s="192" t="s">
        <v>136</v>
      </c>
    </row>
    <row r="32" spans="1:15" x14ac:dyDescent="0.25">
      <c r="A32" s="46"/>
      <c r="B32" s="28" t="s">
        <v>39</v>
      </c>
      <c r="C32" s="29"/>
      <c r="D32" s="30"/>
      <c r="E32" s="31">
        <v>154</v>
      </c>
      <c r="F32" s="32">
        <v>50</v>
      </c>
      <c r="G32" s="33">
        <v>50</v>
      </c>
      <c r="H32" s="165">
        <v>989</v>
      </c>
      <c r="I32" s="171">
        <f>E32+G32-H32</f>
        <v>-785</v>
      </c>
      <c r="J32" s="35" t="s">
        <v>107</v>
      </c>
      <c r="K32" s="34"/>
      <c r="L32" s="36"/>
      <c r="M32" s="180">
        <f t="shared" si="3"/>
        <v>-785</v>
      </c>
      <c r="N32" s="37">
        <v>1150</v>
      </c>
      <c r="O32" s="192" t="s">
        <v>141</v>
      </c>
    </row>
    <row r="33" spans="1:15" x14ac:dyDescent="0.25">
      <c r="A33" s="46"/>
      <c r="B33" s="38" t="s">
        <v>24</v>
      </c>
      <c r="C33" s="29"/>
      <c r="D33" s="30"/>
      <c r="E33" s="31">
        <v>0</v>
      </c>
      <c r="F33" s="32">
        <v>0</v>
      </c>
      <c r="G33" s="33">
        <v>0</v>
      </c>
      <c r="H33" s="165">
        <v>10</v>
      </c>
      <c r="I33" s="171">
        <f>E33+G33-H33</f>
        <v>-10</v>
      </c>
      <c r="J33" s="35"/>
      <c r="K33" s="34">
        <v>10</v>
      </c>
      <c r="L33" s="36">
        <v>2</v>
      </c>
      <c r="M33" s="180">
        <f t="shared" si="3"/>
        <v>0</v>
      </c>
      <c r="N33" s="37">
        <v>15</v>
      </c>
      <c r="O33" s="192" t="s">
        <v>137</v>
      </c>
    </row>
    <row r="34" spans="1:15" x14ac:dyDescent="0.25">
      <c r="A34" s="46"/>
      <c r="B34" s="61" t="s">
        <v>40</v>
      </c>
      <c r="C34" s="29"/>
      <c r="D34" s="30"/>
      <c r="E34" s="31">
        <v>0</v>
      </c>
      <c r="F34" s="32">
        <v>0</v>
      </c>
      <c r="G34" s="33">
        <v>0</v>
      </c>
      <c r="H34" s="165">
        <v>0</v>
      </c>
      <c r="I34" s="171">
        <f>E34+G34-H34</f>
        <v>0</v>
      </c>
      <c r="J34" s="35"/>
      <c r="K34" s="34"/>
      <c r="L34" s="36"/>
      <c r="M34" s="180">
        <f t="shared" si="3"/>
        <v>0</v>
      </c>
      <c r="N34" s="37">
        <v>0</v>
      </c>
      <c r="O34" s="192"/>
    </row>
    <row r="35" spans="1:15" ht="15.75" thickBot="1" x14ac:dyDescent="0.3">
      <c r="A35" s="46"/>
      <c r="B35" s="61" t="s">
        <v>21</v>
      </c>
      <c r="C35" s="29"/>
      <c r="D35" s="30"/>
      <c r="E35" s="31">
        <v>0</v>
      </c>
      <c r="F35" s="32">
        <v>75</v>
      </c>
      <c r="G35" s="62">
        <v>75</v>
      </c>
      <c r="H35" s="168">
        <v>0</v>
      </c>
      <c r="I35" s="171">
        <f>E35+G35-H35</f>
        <v>75</v>
      </c>
      <c r="J35" s="35" t="s">
        <v>96</v>
      </c>
      <c r="K35" s="34">
        <v>-74</v>
      </c>
      <c r="L35" s="36">
        <v>2</v>
      </c>
      <c r="M35" s="180">
        <f t="shared" si="3"/>
        <v>1</v>
      </c>
      <c r="N35" s="37">
        <v>80</v>
      </c>
      <c r="O35" s="192" t="s">
        <v>138</v>
      </c>
    </row>
    <row r="36" spans="1:15" ht="15.75" thickBot="1" x14ac:dyDescent="0.3">
      <c r="A36" s="46"/>
      <c r="B36" s="29"/>
      <c r="C36" s="29"/>
      <c r="D36" s="66" t="s">
        <v>7</v>
      </c>
      <c r="E36" s="67">
        <f>SUM(E27:E35)</f>
        <v>6898</v>
      </c>
      <c r="F36" s="68">
        <f>SUM(F27:F35)</f>
        <v>983</v>
      </c>
      <c r="G36" s="63">
        <v>983</v>
      </c>
      <c r="H36" s="169">
        <v>1553</v>
      </c>
      <c r="I36" s="174">
        <f>SUM(I27:I35)</f>
        <v>6328</v>
      </c>
      <c r="J36" s="35"/>
      <c r="K36" s="64">
        <f>SUM(K27:K35)</f>
        <v>0</v>
      </c>
      <c r="L36" s="36"/>
      <c r="M36" s="183">
        <f>SUM(M27:M35)</f>
        <v>6328</v>
      </c>
      <c r="N36" s="65">
        <f>SUM(N27:N35)</f>
        <v>2720</v>
      </c>
      <c r="O36" s="192"/>
    </row>
    <row r="37" spans="1:15" x14ac:dyDescent="0.25">
      <c r="A37" s="46"/>
      <c r="B37" s="29"/>
      <c r="C37" s="29"/>
      <c r="D37" s="69"/>
      <c r="E37" s="31"/>
      <c r="F37" s="32"/>
      <c r="G37" s="50"/>
      <c r="H37" s="167"/>
      <c r="I37" s="173"/>
      <c r="J37" s="35"/>
      <c r="K37" s="51"/>
      <c r="L37" s="36"/>
      <c r="M37" s="182"/>
      <c r="N37" s="37"/>
      <c r="O37" s="192"/>
    </row>
    <row r="38" spans="1:15" x14ac:dyDescent="0.25">
      <c r="A38" s="27" t="s">
        <v>41</v>
      </c>
      <c r="B38" s="28"/>
      <c r="C38" s="39"/>
      <c r="D38" s="30"/>
      <c r="E38" s="31"/>
      <c r="F38" s="32"/>
      <c r="G38" s="33"/>
      <c r="H38" s="165"/>
      <c r="I38" s="171"/>
      <c r="J38" s="35"/>
      <c r="K38" s="34"/>
      <c r="L38" s="36"/>
      <c r="M38" s="180"/>
      <c r="N38" s="37"/>
      <c r="O38" s="192"/>
    </row>
    <row r="39" spans="1:15" x14ac:dyDescent="0.25">
      <c r="A39" s="46"/>
      <c r="B39" s="28" t="s">
        <v>42</v>
      </c>
      <c r="C39" s="29"/>
      <c r="D39" s="30"/>
      <c r="E39" s="31">
        <v>-1859</v>
      </c>
      <c r="F39" s="32">
        <v>1300</v>
      </c>
      <c r="G39" s="33">
        <v>3375</v>
      </c>
      <c r="H39" s="165">
        <v>1663</v>
      </c>
      <c r="I39" s="171">
        <f>(E39+G39-H39)</f>
        <v>-147</v>
      </c>
      <c r="J39" s="35"/>
      <c r="K39" s="34"/>
      <c r="L39" s="36"/>
      <c r="M39" s="180">
        <f>I39+K39</f>
        <v>-147</v>
      </c>
      <c r="N39" s="37">
        <v>1300</v>
      </c>
      <c r="O39" s="192"/>
    </row>
    <row r="40" spans="1:15" x14ac:dyDescent="0.25">
      <c r="A40" s="27"/>
      <c r="B40" s="28" t="s">
        <v>21</v>
      </c>
      <c r="C40" s="39"/>
      <c r="D40" s="30"/>
      <c r="E40" s="31">
        <v>0</v>
      </c>
      <c r="F40" s="32">
        <v>225</v>
      </c>
      <c r="G40" s="33">
        <v>225</v>
      </c>
      <c r="H40" s="165">
        <v>0</v>
      </c>
      <c r="I40" s="171">
        <f>E40+G40-H40</f>
        <v>225</v>
      </c>
      <c r="J40" s="35" t="s">
        <v>96</v>
      </c>
      <c r="K40" s="34">
        <v>-225</v>
      </c>
      <c r="L40" s="36">
        <v>2</v>
      </c>
      <c r="M40" s="180">
        <f>I40+K40</f>
        <v>0</v>
      </c>
      <c r="N40" s="37">
        <v>240</v>
      </c>
      <c r="O40" s="192" t="s">
        <v>138</v>
      </c>
    </row>
    <row r="41" spans="1:15" x14ac:dyDescent="0.25">
      <c r="A41" s="27"/>
      <c r="B41" s="28" t="s">
        <v>43</v>
      </c>
      <c r="C41" s="39"/>
      <c r="D41" s="30"/>
      <c r="E41" s="31">
        <v>0</v>
      </c>
      <c r="F41" s="32">
        <v>500</v>
      </c>
      <c r="G41" s="33">
        <v>500</v>
      </c>
      <c r="H41" s="165">
        <v>500</v>
      </c>
      <c r="I41" s="171">
        <f>E41+G41-H41</f>
        <v>0</v>
      </c>
      <c r="J41" s="35"/>
      <c r="K41" s="34"/>
      <c r="L41" s="36"/>
      <c r="M41" s="180">
        <f t="shared" ref="M41:M51" si="4">I41+K41</f>
        <v>0</v>
      </c>
      <c r="N41" s="37">
        <v>650</v>
      </c>
      <c r="O41" s="192" t="s">
        <v>138</v>
      </c>
    </row>
    <row r="42" spans="1:15" x14ac:dyDescent="0.25">
      <c r="A42" s="27"/>
      <c r="B42" s="28" t="s">
        <v>44</v>
      </c>
      <c r="C42" s="28"/>
      <c r="D42" s="30"/>
      <c r="E42" s="31">
        <v>86</v>
      </c>
      <c r="F42" s="32">
        <v>120</v>
      </c>
      <c r="G42" s="33">
        <v>120</v>
      </c>
      <c r="H42" s="165">
        <v>302</v>
      </c>
      <c r="I42" s="171">
        <f>E42+G42-H42</f>
        <v>-96</v>
      </c>
      <c r="J42" s="35" t="s">
        <v>110</v>
      </c>
      <c r="K42" s="34">
        <v>96</v>
      </c>
      <c r="L42" s="36">
        <v>2</v>
      </c>
      <c r="M42" s="180">
        <f t="shared" si="4"/>
        <v>0</v>
      </c>
      <c r="N42" s="37">
        <v>150</v>
      </c>
      <c r="O42" s="192" t="s">
        <v>138</v>
      </c>
    </row>
    <row r="43" spans="1:15" x14ac:dyDescent="0.25">
      <c r="A43" s="46"/>
      <c r="B43" s="28" t="s">
        <v>45</v>
      </c>
      <c r="C43" s="29"/>
      <c r="D43" s="30"/>
      <c r="E43" s="31">
        <v>18</v>
      </c>
      <c r="F43" s="32">
        <v>1</v>
      </c>
      <c r="G43" s="33">
        <v>0</v>
      </c>
      <c r="H43" s="165">
        <v>13</v>
      </c>
      <c r="I43" s="171">
        <f>E43+G43-H43</f>
        <v>5</v>
      </c>
      <c r="J43" s="35"/>
      <c r="K43" s="34"/>
      <c r="L43" s="36"/>
      <c r="M43" s="180">
        <f t="shared" si="4"/>
        <v>5</v>
      </c>
      <c r="N43" s="37">
        <v>1</v>
      </c>
      <c r="O43" s="192" t="s">
        <v>138</v>
      </c>
    </row>
    <row r="44" spans="1:15" x14ac:dyDescent="0.25">
      <c r="A44" s="46"/>
      <c r="B44" s="28" t="s">
        <v>46</v>
      </c>
      <c r="C44" s="29"/>
      <c r="D44" s="30"/>
      <c r="E44" s="31">
        <v>-20</v>
      </c>
      <c r="F44" s="32">
        <v>180</v>
      </c>
      <c r="G44" s="33">
        <v>180</v>
      </c>
      <c r="H44" s="165">
        <v>140</v>
      </c>
      <c r="I44" s="171">
        <f>E44+G44-H44</f>
        <v>20</v>
      </c>
      <c r="J44" s="35" t="s">
        <v>111</v>
      </c>
      <c r="K44" s="34">
        <v>-20</v>
      </c>
      <c r="L44" s="36">
        <v>2</v>
      </c>
      <c r="M44" s="180">
        <f t="shared" si="4"/>
        <v>0</v>
      </c>
      <c r="N44" s="37">
        <v>150</v>
      </c>
      <c r="O44" s="192" t="s">
        <v>138</v>
      </c>
    </row>
    <row r="45" spans="1:15" x14ac:dyDescent="0.25">
      <c r="A45" s="46"/>
      <c r="B45" s="28" t="s">
        <v>47</v>
      </c>
      <c r="C45" s="29"/>
      <c r="D45" s="30"/>
      <c r="E45" s="31">
        <v>0</v>
      </c>
      <c r="F45" s="32">
        <v>0</v>
      </c>
      <c r="G45" s="33">
        <v>0</v>
      </c>
      <c r="H45" s="165">
        <v>0</v>
      </c>
      <c r="I45" s="171">
        <f>E45+G45-H45</f>
        <v>0</v>
      </c>
      <c r="J45" s="35"/>
      <c r="K45" s="34"/>
      <c r="L45" s="36"/>
      <c r="M45" s="180">
        <f t="shared" si="4"/>
        <v>0</v>
      </c>
      <c r="N45" s="37">
        <v>0</v>
      </c>
      <c r="O45" s="192"/>
    </row>
    <row r="46" spans="1:15" x14ac:dyDescent="0.25">
      <c r="A46" s="46"/>
      <c r="B46" s="70" t="s">
        <v>48</v>
      </c>
      <c r="C46" s="29"/>
      <c r="D46" s="30"/>
      <c r="E46" s="31">
        <v>5439</v>
      </c>
      <c r="F46" s="32">
        <v>0</v>
      </c>
      <c r="G46" s="33">
        <v>0</v>
      </c>
      <c r="H46" s="165">
        <v>2571</v>
      </c>
      <c r="I46" s="171">
        <f>E46+G46-H46</f>
        <v>2868</v>
      </c>
      <c r="J46" s="35"/>
      <c r="K46" s="34">
        <v>-485</v>
      </c>
      <c r="L46" s="36">
        <v>2</v>
      </c>
      <c r="M46" s="180">
        <f t="shared" si="4"/>
        <v>2383</v>
      </c>
      <c r="N46" s="37">
        <v>0</v>
      </c>
      <c r="O46" s="192" t="s">
        <v>136</v>
      </c>
    </row>
    <row r="47" spans="1:15" x14ac:dyDescent="0.25">
      <c r="A47" s="46"/>
      <c r="B47" s="28" t="s">
        <v>49</v>
      </c>
      <c r="C47" s="29"/>
      <c r="D47" s="30"/>
      <c r="E47" s="31">
        <v>1</v>
      </c>
      <c r="F47" s="32">
        <v>55</v>
      </c>
      <c r="G47" s="33">
        <v>55</v>
      </c>
      <c r="H47" s="165">
        <v>0</v>
      </c>
      <c r="I47" s="171">
        <f>E47+G47-H47</f>
        <v>56</v>
      </c>
      <c r="J47" s="35" t="s">
        <v>114</v>
      </c>
      <c r="K47" s="34">
        <v>-56</v>
      </c>
      <c r="L47" s="36">
        <v>2</v>
      </c>
      <c r="M47" s="180">
        <f t="shared" si="4"/>
        <v>0</v>
      </c>
      <c r="N47" s="37">
        <v>55</v>
      </c>
      <c r="O47" s="192" t="s">
        <v>138</v>
      </c>
    </row>
    <row r="48" spans="1:15" x14ac:dyDescent="0.25">
      <c r="A48" s="46"/>
      <c r="B48" s="28" t="s">
        <v>50</v>
      </c>
      <c r="C48" s="29"/>
      <c r="D48" s="30"/>
      <c r="E48" s="31">
        <v>61</v>
      </c>
      <c r="F48" s="32">
        <v>60</v>
      </c>
      <c r="G48" s="33">
        <v>60</v>
      </c>
      <c r="H48" s="165">
        <v>91</v>
      </c>
      <c r="I48" s="171">
        <f>E48+G48-H48</f>
        <v>30</v>
      </c>
      <c r="J48" s="35" t="s">
        <v>111</v>
      </c>
      <c r="K48" s="34">
        <v>-30</v>
      </c>
      <c r="L48" s="36">
        <v>2</v>
      </c>
      <c r="M48" s="180">
        <f t="shared" si="4"/>
        <v>0</v>
      </c>
      <c r="N48" s="37">
        <v>75</v>
      </c>
      <c r="O48" s="192" t="s">
        <v>138</v>
      </c>
    </row>
    <row r="49" spans="1:15" x14ac:dyDescent="0.25">
      <c r="A49" s="46"/>
      <c r="B49" s="38" t="s">
        <v>51</v>
      </c>
      <c r="C49" s="29"/>
      <c r="D49" s="30"/>
      <c r="E49" s="31">
        <v>1975</v>
      </c>
      <c r="F49" s="32">
        <v>200</v>
      </c>
      <c r="G49" s="33">
        <v>200</v>
      </c>
      <c r="H49" s="165">
        <v>0</v>
      </c>
      <c r="I49" s="171">
        <f>E49+G49-H49</f>
        <v>2175</v>
      </c>
      <c r="J49" s="35"/>
      <c r="K49" s="34"/>
      <c r="L49" s="36"/>
      <c r="M49" s="180">
        <f t="shared" si="4"/>
        <v>2175</v>
      </c>
      <c r="N49" s="37">
        <v>200</v>
      </c>
      <c r="O49" s="192" t="s">
        <v>142</v>
      </c>
    </row>
    <row r="50" spans="1:15" x14ac:dyDescent="0.25">
      <c r="A50" s="46"/>
      <c r="B50" s="38" t="s">
        <v>24</v>
      </c>
      <c r="C50" s="29"/>
      <c r="D50" s="30"/>
      <c r="E50" s="31">
        <v>2596</v>
      </c>
      <c r="F50" s="32">
        <v>0</v>
      </c>
      <c r="G50" s="33">
        <v>600</v>
      </c>
      <c r="H50" s="165">
        <v>2734</v>
      </c>
      <c r="I50" s="171">
        <f>E50+G50-H50</f>
        <v>462</v>
      </c>
      <c r="J50" s="35"/>
      <c r="K50" s="34">
        <v>895</v>
      </c>
      <c r="L50" s="36">
        <v>2</v>
      </c>
      <c r="M50" s="180">
        <f t="shared" si="4"/>
        <v>1357</v>
      </c>
      <c r="N50" s="37">
        <v>0</v>
      </c>
      <c r="O50" s="192" t="s">
        <v>136</v>
      </c>
    </row>
    <row r="51" spans="1:15" ht="15.75" thickBot="1" x14ac:dyDescent="0.3">
      <c r="A51" s="46"/>
      <c r="B51" s="28" t="s">
        <v>39</v>
      </c>
      <c r="C51" s="29"/>
      <c r="D51" s="30"/>
      <c r="E51" s="31">
        <v>75</v>
      </c>
      <c r="F51" s="32">
        <v>100</v>
      </c>
      <c r="G51" s="33">
        <v>100</v>
      </c>
      <c r="H51" s="165">
        <v>0</v>
      </c>
      <c r="I51" s="171">
        <f>E51+G51-H51</f>
        <v>175</v>
      </c>
      <c r="J51" s="35" t="s">
        <v>117</v>
      </c>
      <c r="K51" s="34">
        <v>-175</v>
      </c>
      <c r="L51" s="36">
        <v>2</v>
      </c>
      <c r="M51" s="180">
        <f t="shared" si="4"/>
        <v>0</v>
      </c>
      <c r="N51" s="37">
        <v>0</v>
      </c>
      <c r="O51" s="192"/>
    </row>
    <row r="52" spans="1:15" ht="15.75" thickBot="1" x14ac:dyDescent="0.3">
      <c r="A52" s="46"/>
      <c r="B52" s="29"/>
      <c r="C52" s="29"/>
      <c r="D52" s="66" t="s">
        <v>7</v>
      </c>
      <c r="E52" s="67">
        <f t="shared" ref="E52:F52" si="5">SUM(E39:E51)</f>
        <v>8372</v>
      </c>
      <c r="F52" s="68">
        <f t="shared" si="5"/>
        <v>2741</v>
      </c>
      <c r="G52" s="63">
        <v>5414</v>
      </c>
      <c r="H52" s="169">
        <v>8014</v>
      </c>
      <c r="I52" s="174">
        <f>SUM(I39:I51)</f>
        <v>5773</v>
      </c>
      <c r="J52" s="35"/>
      <c r="K52" s="64">
        <f>SUM(K39:K51)</f>
        <v>0</v>
      </c>
      <c r="L52" s="36"/>
      <c r="M52" s="183">
        <f>SUM(M39:M51)</f>
        <v>5773</v>
      </c>
      <c r="N52" s="65">
        <f>SUM(N39:N51)</f>
        <v>2821</v>
      </c>
      <c r="O52" s="192"/>
    </row>
    <row r="53" spans="1:15" x14ac:dyDescent="0.25">
      <c r="A53" s="71"/>
      <c r="B53" s="28"/>
      <c r="C53" s="28"/>
      <c r="D53" s="4"/>
      <c r="E53" s="31"/>
      <c r="F53" s="32"/>
      <c r="G53" s="50"/>
      <c r="H53" s="167"/>
      <c r="I53" s="173"/>
      <c r="J53" s="72"/>
      <c r="K53" s="51"/>
      <c r="L53" s="72"/>
      <c r="M53" s="182"/>
      <c r="N53" s="34"/>
      <c r="O53" s="192"/>
    </row>
    <row r="54" spans="1:15" x14ac:dyDescent="0.25">
      <c r="A54" s="71" t="s">
        <v>52</v>
      </c>
      <c r="B54" s="28"/>
      <c r="C54" s="28"/>
      <c r="D54" s="4"/>
      <c r="E54" s="31"/>
      <c r="F54" s="32"/>
      <c r="G54" s="33"/>
      <c r="H54" s="165"/>
      <c r="I54" s="171"/>
      <c r="J54" s="72"/>
      <c r="K54" s="34"/>
      <c r="L54" s="72"/>
      <c r="M54" s="180"/>
      <c r="N54" s="34"/>
      <c r="O54" s="192"/>
    </row>
    <row r="55" spans="1:15" x14ac:dyDescent="0.25">
      <c r="A55" s="71"/>
      <c r="B55" s="28" t="s">
        <v>53</v>
      </c>
      <c r="C55" s="28"/>
      <c r="D55" s="4"/>
      <c r="E55" s="31">
        <v>-1241</v>
      </c>
      <c r="F55" s="32">
        <v>9500</v>
      </c>
      <c r="G55" s="33">
        <v>9500</v>
      </c>
      <c r="H55" s="165">
        <v>10234</v>
      </c>
      <c r="I55" s="171">
        <f>E55+G55-H55</f>
        <v>-1975</v>
      </c>
      <c r="J55" s="72" t="s">
        <v>121</v>
      </c>
      <c r="K55" s="34">
        <v>1513</v>
      </c>
      <c r="L55" s="72">
        <v>3</v>
      </c>
      <c r="M55" s="180">
        <f t="shared" ref="M55:M62" si="6">I55+K55</f>
        <v>-462</v>
      </c>
      <c r="N55" s="34">
        <v>10000</v>
      </c>
      <c r="O55" s="192" t="s">
        <v>138</v>
      </c>
    </row>
    <row r="56" spans="1:15" x14ac:dyDescent="0.25">
      <c r="A56" s="71"/>
      <c r="B56" s="28" t="s">
        <v>54</v>
      </c>
      <c r="C56" s="28"/>
      <c r="D56" s="4"/>
      <c r="E56" s="31">
        <v>1050</v>
      </c>
      <c r="F56" s="32">
        <v>800</v>
      </c>
      <c r="G56" s="33">
        <v>800</v>
      </c>
      <c r="H56" s="165">
        <v>633</v>
      </c>
      <c r="I56" s="171">
        <f>E56+G56-H56</f>
        <v>1217</v>
      </c>
      <c r="J56" s="72" t="s">
        <v>122</v>
      </c>
      <c r="K56" s="34">
        <v>-1217</v>
      </c>
      <c r="L56" s="72">
        <v>3</v>
      </c>
      <c r="M56" s="180">
        <f t="shared" si="6"/>
        <v>0</v>
      </c>
      <c r="N56" s="34">
        <v>900</v>
      </c>
      <c r="O56" s="192" t="s">
        <v>138</v>
      </c>
    </row>
    <row r="57" spans="1:15" x14ac:dyDescent="0.25">
      <c r="A57" s="71"/>
      <c r="B57" s="28" t="s">
        <v>55</v>
      </c>
      <c r="C57" s="28"/>
      <c r="D57" s="4"/>
      <c r="E57" s="31">
        <v>0</v>
      </c>
      <c r="F57" s="32">
        <v>1200</v>
      </c>
      <c r="G57" s="33">
        <v>1200</v>
      </c>
      <c r="H57" s="165">
        <v>1138</v>
      </c>
      <c r="I57" s="171">
        <f>E57+G57-H57</f>
        <v>62</v>
      </c>
      <c r="J57" s="72"/>
      <c r="K57" s="34">
        <v>-62</v>
      </c>
      <c r="L57" s="72">
        <v>3</v>
      </c>
      <c r="M57" s="180">
        <f t="shared" si="6"/>
        <v>0</v>
      </c>
      <c r="N57" s="34">
        <v>1260</v>
      </c>
      <c r="O57" s="192" t="s">
        <v>138</v>
      </c>
    </row>
    <row r="58" spans="1:15" x14ac:dyDescent="0.25">
      <c r="A58" s="71"/>
      <c r="B58" s="28" t="s">
        <v>56</v>
      </c>
      <c r="C58" s="28"/>
      <c r="D58" s="4"/>
      <c r="E58" s="31">
        <v>-30</v>
      </c>
      <c r="F58" s="32">
        <v>500</v>
      </c>
      <c r="G58" s="33">
        <v>500</v>
      </c>
      <c r="H58" s="165">
        <v>236</v>
      </c>
      <c r="I58" s="171">
        <f>E58+G58-H58</f>
        <v>234</v>
      </c>
      <c r="J58" s="72" t="s">
        <v>123</v>
      </c>
      <c r="K58" s="34">
        <v>-234</v>
      </c>
      <c r="L58" s="72">
        <v>3</v>
      </c>
      <c r="M58" s="180">
        <f t="shared" si="6"/>
        <v>0</v>
      </c>
      <c r="N58" s="34">
        <v>550</v>
      </c>
      <c r="O58" s="192" t="s">
        <v>138</v>
      </c>
    </row>
    <row r="59" spans="1:15" x14ac:dyDescent="0.25">
      <c r="A59" s="71"/>
      <c r="B59" s="28" t="s">
        <v>57</v>
      </c>
      <c r="C59" s="28"/>
      <c r="D59" s="4"/>
      <c r="E59" s="31">
        <v>0</v>
      </c>
      <c r="F59" s="32">
        <v>200</v>
      </c>
      <c r="G59" s="33">
        <v>200</v>
      </c>
      <c r="H59" s="165">
        <v>200</v>
      </c>
      <c r="I59" s="171">
        <f>E59+G59-H59</f>
        <v>0</v>
      </c>
      <c r="J59" s="72"/>
      <c r="K59" s="34"/>
      <c r="L59" s="72"/>
      <c r="M59" s="180">
        <f t="shared" si="6"/>
        <v>0</v>
      </c>
      <c r="N59" s="34">
        <v>200</v>
      </c>
      <c r="O59" s="192" t="s">
        <v>138</v>
      </c>
    </row>
    <row r="60" spans="1:15" x14ac:dyDescent="0.25">
      <c r="A60" s="71"/>
      <c r="B60" s="38" t="s">
        <v>58</v>
      </c>
      <c r="C60" s="28"/>
      <c r="D60" s="4"/>
      <c r="E60" s="31">
        <v>1276</v>
      </c>
      <c r="F60" s="32">
        <v>0</v>
      </c>
      <c r="G60" s="33">
        <v>0</v>
      </c>
      <c r="H60" s="165">
        <v>0</v>
      </c>
      <c r="I60" s="171">
        <f>E60+G60-H60</f>
        <v>1276</v>
      </c>
      <c r="J60" s="72"/>
      <c r="K60" s="34"/>
      <c r="L60" s="72"/>
      <c r="M60" s="180">
        <f t="shared" si="6"/>
        <v>1276</v>
      </c>
      <c r="N60" s="34">
        <v>2300</v>
      </c>
      <c r="O60" s="192" t="s">
        <v>144</v>
      </c>
    </row>
    <row r="61" spans="1:15" x14ac:dyDescent="0.25">
      <c r="A61" s="71"/>
      <c r="B61" s="28" t="s">
        <v>59</v>
      </c>
      <c r="C61" s="28"/>
      <c r="D61" s="4"/>
      <c r="E61" s="31">
        <v>-406</v>
      </c>
      <c r="F61" s="32">
        <v>250</v>
      </c>
      <c r="G61" s="33">
        <v>842</v>
      </c>
      <c r="H61" s="165">
        <v>901</v>
      </c>
      <c r="I61" s="171">
        <f>E61+G61-H61</f>
        <v>-465</v>
      </c>
      <c r="J61" s="72" t="s">
        <v>124</v>
      </c>
      <c r="K61" s="34"/>
      <c r="L61" s="72"/>
      <c r="M61" s="180">
        <f t="shared" si="6"/>
        <v>-465</v>
      </c>
      <c r="N61" s="34">
        <v>250</v>
      </c>
      <c r="O61" s="192"/>
    </row>
    <row r="62" spans="1:15" ht="15.75" thickBot="1" x14ac:dyDescent="0.3">
      <c r="A62" s="71"/>
      <c r="B62" s="28" t="s">
        <v>60</v>
      </c>
      <c r="C62" s="28"/>
      <c r="D62" s="4"/>
      <c r="E62" s="31">
        <v>9531</v>
      </c>
      <c r="F62" s="32">
        <v>3347</v>
      </c>
      <c r="G62" s="62">
        <v>3347</v>
      </c>
      <c r="H62" s="165">
        <v>3888</v>
      </c>
      <c r="I62" s="171">
        <f>E62+G62-H62</f>
        <v>8990</v>
      </c>
      <c r="J62" s="72" t="s">
        <v>125</v>
      </c>
      <c r="K62" s="73"/>
      <c r="L62" s="72"/>
      <c r="M62" s="184">
        <f t="shared" si="6"/>
        <v>8990</v>
      </c>
      <c r="N62" s="34">
        <v>3917</v>
      </c>
      <c r="O62" s="190" t="s">
        <v>138</v>
      </c>
    </row>
    <row r="63" spans="1:15" ht="15.75" thickBot="1" x14ac:dyDescent="0.3">
      <c r="A63" s="71"/>
      <c r="B63" s="28"/>
      <c r="C63" s="28"/>
      <c r="D63" s="66" t="s">
        <v>7</v>
      </c>
      <c r="E63" s="67">
        <f>SUM(E55:E62)</f>
        <v>10180</v>
      </c>
      <c r="F63" s="68">
        <f>SUM(F55:F62)</f>
        <v>15797</v>
      </c>
      <c r="G63" s="63">
        <v>16389</v>
      </c>
      <c r="H63" s="169">
        <v>17230</v>
      </c>
      <c r="I63" s="174">
        <f>SUM(I55:I62)</f>
        <v>9339</v>
      </c>
      <c r="J63" s="72"/>
      <c r="K63" s="64">
        <f>SUM(K55:K62)</f>
        <v>0</v>
      </c>
      <c r="L63" s="72"/>
      <c r="M63" s="183">
        <f>SUM(M55:M62)</f>
        <v>9339</v>
      </c>
      <c r="N63" s="74">
        <f>SUM(N55:N62)</f>
        <v>19377</v>
      </c>
    </row>
    <row r="64" spans="1:15" x14ac:dyDescent="0.25">
      <c r="A64" s="71"/>
      <c r="B64" s="28"/>
      <c r="C64" s="28"/>
      <c r="D64" s="4"/>
      <c r="E64" s="31"/>
      <c r="F64" s="32"/>
      <c r="G64" s="50"/>
      <c r="H64" s="167"/>
      <c r="I64" s="173"/>
      <c r="J64" s="72"/>
      <c r="K64" s="51"/>
      <c r="L64" s="72"/>
      <c r="M64" s="185"/>
      <c r="N64" s="75"/>
    </row>
    <row r="65" spans="1:18" ht="15.75" thickBot="1" x14ac:dyDescent="0.3">
      <c r="A65" s="76" t="s">
        <v>61</v>
      </c>
      <c r="B65" s="77"/>
      <c r="C65" s="77"/>
      <c r="D65" s="78"/>
      <c r="E65" s="79">
        <f t="shared" ref="E65:I65" si="7">SUM(E16+E24+E36+E9+E52+E63)</f>
        <v>31032</v>
      </c>
      <c r="F65" s="80">
        <f t="shared" si="7"/>
        <v>20996</v>
      </c>
      <c r="G65" s="81">
        <v>24561</v>
      </c>
      <c r="H65" s="170">
        <v>28456</v>
      </c>
      <c r="I65" s="175">
        <f t="shared" si="7"/>
        <v>27138</v>
      </c>
      <c r="J65" s="83"/>
      <c r="K65" s="82">
        <f>SUM(K16+K24+K36+K9+K52+K63)</f>
        <v>0</v>
      </c>
      <c r="L65" s="83"/>
      <c r="M65" s="184">
        <f>SUM(M16+M24+M36+M9+M52+M63)</f>
        <v>27138</v>
      </c>
      <c r="N65" s="84">
        <f>SUM(N9+N16+N24+N36+N52+N63)</f>
        <v>26643</v>
      </c>
    </row>
    <row r="66" spans="1:18" x14ac:dyDescent="0.25">
      <c r="A66" s="85"/>
      <c r="B66" s="85"/>
      <c r="C66" s="85"/>
      <c r="D66" s="69"/>
      <c r="E66" s="85"/>
      <c r="F66" s="85"/>
      <c r="G66" s="186"/>
      <c r="H66" s="186"/>
      <c r="I66" s="187"/>
      <c r="J66" s="188"/>
      <c r="K66" s="187"/>
      <c r="L66" s="188"/>
      <c r="M66" s="187"/>
      <c r="N66" s="85"/>
    </row>
    <row r="67" spans="1:18" x14ac:dyDescent="0.25">
      <c r="J67" s="88"/>
      <c r="M67" s="89"/>
    </row>
    <row r="68" spans="1:18" ht="15.75" x14ac:dyDescent="0.25">
      <c r="B68" s="86" t="s">
        <v>62</v>
      </c>
      <c r="E68" s="30"/>
      <c r="F68" s="29"/>
      <c r="G68" s="29"/>
      <c r="H68" s="85"/>
      <c r="J68" s="88"/>
    </row>
    <row r="69" spans="1:18" ht="52.5" thickBot="1" x14ac:dyDescent="0.3">
      <c r="B69" s="90" t="s">
        <v>63</v>
      </c>
      <c r="C69" s="91"/>
      <c r="D69" s="92" t="s">
        <v>64</v>
      </c>
      <c r="E69" s="93" t="s">
        <v>65</v>
      </c>
      <c r="F69" s="94" t="s">
        <v>66</v>
      </c>
      <c r="G69" s="95" t="s">
        <v>67</v>
      </c>
      <c r="H69" s="85"/>
      <c r="J69" s="88"/>
      <c r="R69" s="87"/>
    </row>
    <row r="70" spans="1:18" ht="15.75" thickBot="1" x14ac:dyDescent="0.3">
      <c r="B70" s="96" t="s">
        <v>25</v>
      </c>
      <c r="C70" s="97"/>
      <c r="D70" s="98">
        <v>121.6</v>
      </c>
      <c r="E70" s="99">
        <v>550</v>
      </c>
      <c r="F70" s="99">
        <f>SUM(15797/D75*D70)</f>
        <v>2588.1368903260573</v>
      </c>
      <c r="G70" s="100">
        <f>SUM(E70:F70)</f>
        <v>3138.1368903260573</v>
      </c>
      <c r="H70" s="85"/>
      <c r="J70" s="195"/>
      <c r="K70" s="193" t="s">
        <v>148</v>
      </c>
      <c r="L70" s="199"/>
      <c r="M70" s="145"/>
      <c r="R70" s="87"/>
    </row>
    <row r="71" spans="1:18" ht="39" x14ac:dyDescent="0.25">
      <c r="B71" s="101" t="s">
        <v>29</v>
      </c>
      <c r="C71" s="97"/>
      <c r="D71" s="98">
        <v>102.4</v>
      </c>
      <c r="E71" s="99">
        <v>575</v>
      </c>
      <c r="F71" s="99">
        <f>SUM(15797/D75*D71)</f>
        <v>2179.4836971166801</v>
      </c>
      <c r="G71" s="100">
        <f>SUM(E71:F71)</f>
        <v>2754.4836971166801</v>
      </c>
      <c r="H71" s="85"/>
      <c r="J71" s="149"/>
      <c r="K71" s="155"/>
      <c r="L71" s="155"/>
      <c r="M71" s="148"/>
      <c r="N71" s="155"/>
      <c r="R71" s="87"/>
    </row>
    <row r="72" spans="1:18" x14ac:dyDescent="0.25">
      <c r="B72" s="96" t="s">
        <v>68</v>
      </c>
      <c r="C72" s="97"/>
      <c r="D72" s="98">
        <v>217.7</v>
      </c>
      <c r="E72" s="99">
        <v>983</v>
      </c>
      <c r="F72" s="99">
        <f>SUM(15797/D75*D72)</f>
        <v>4633.5312584209096</v>
      </c>
      <c r="G72" s="100">
        <f>SUM(E72:F72)</f>
        <v>5616.5312584209096</v>
      </c>
      <c r="H72" s="85"/>
      <c r="J72" s="196" t="s">
        <v>145</v>
      </c>
      <c r="K72" s="194"/>
      <c r="L72" s="194"/>
      <c r="M72" s="198">
        <v>18546</v>
      </c>
      <c r="N72" s="155"/>
      <c r="R72" s="87"/>
    </row>
    <row r="73" spans="1:18" x14ac:dyDescent="0.25">
      <c r="B73" s="101" t="s">
        <v>20</v>
      </c>
      <c r="C73" s="97"/>
      <c r="D73" s="98">
        <v>114.5</v>
      </c>
      <c r="E73" s="99">
        <v>350</v>
      </c>
      <c r="F73" s="99">
        <f>SUM(15797/D75*D73)</f>
        <v>2437.0203449205064</v>
      </c>
      <c r="G73" s="100">
        <f>SUM(E73:F73)</f>
        <v>2787.0203449205064</v>
      </c>
      <c r="H73" s="85"/>
      <c r="J73" s="196" t="s">
        <v>146</v>
      </c>
      <c r="K73" s="194"/>
      <c r="L73" s="194"/>
      <c r="M73" s="198">
        <v>1276</v>
      </c>
      <c r="N73" s="155"/>
      <c r="R73" s="87"/>
    </row>
    <row r="74" spans="1:18" ht="26.25" x14ac:dyDescent="0.25">
      <c r="B74" s="101" t="s">
        <v>69</v>
      </c>
      <c r="C74" s="97"/>
      <c r="D74" s="98">
        <v>186</v>
      </c>
      <c r="E74" s="99">
        <v>2741</v>
      </c>
      <c r="F74" s="99">
        <f>SUM(15797/D75*D74)</f>
        <v>3958.8278092158444</v>
      </c>
      <c r="G74" s="100">
        <f>SUM(E74:F74)</f>
        <v>6699.8278092158444</v>
      </c>
      <c r="H74" s="85"/>
      <c r="J74" s="196" t="s">
        <v>7</v>
      </c>
      <c r="K74" s="194"/>
      <c r="L74" s="194"/>
      <c r="M74" s="198">
        <v>19822</v>
      </c>
      <c r="N74" s="155"/>
      <c r="R74" s="87"/>
    </row>
    <row r="75" spans="1:18" x14ac:dyDescent="0.25">
      <c r="B75" s="102" t="s">
        <v>7</v>
      </c>
      <c r="C75" s="103"/>
      <c r="D75" s="98">
        <f>SUM(D70:D74)</f>
        <v>742.2</v>
      </c>
      <c r="E75" s="104">
        <f>SUM(E70:E74)</f>
        <v>5199</v>
      </c>
      <c r="F75" s="105">
        <f>SUM(F70:F74)</f>
        <v>15796.999999999996</v>
      </c>
      <c r="G75" s="100">
        <f>SUM(G70:G74)</f>
        <v>20995.999999999996</v>
      </c>
      <c r="H75" s="85"/>
      <c r="J75" s="196" t="s">
        <v>149</v>
      </c>
      <c r="K75" s="194"/>
      <c r="L75" s="194"/>
      <c r="M75" s="198">
        <v>7316</v>
      </c>
      <c r="N75" s="155"/>
      <c r="R75" s="87"/>
    </row>
    <row r="76" spans="1:18" x14ac:dyDescent="0.25">
      <c r="E76" s="30"/>
      <c r="F76" s="29"/>
      <c r="G76" s="29"/>
      <c r="H76" s="29"/>
      <c r="J76" s="196"/>
      <c r="K76" s="194"/>
      <c r="L76" s="194"/>
      <c r="M76" s="198">
        <v>27138</v>
      </c>
      <c r="N76" s="155"/>
    </row>
    <row r="77" spans="1:18" ht="15.75" thickBot="1" x14ac:dyDescent="0.3">
      <c r="C77" s="106"/>
      <c r="D77" t="s">
        <v>70</v>
      </c>
      <c r="E77" s="30"/>
      <c r="F77" s="29"/>
      <c r="G77" s="29"/>
      <c r="H77" s="29"/>
      <c r="J77" s="197" t="s">
        <v>147</v>
      </c>
      <c r="K77" s="131"/>
      <c r="L77" s="131"/>
      <c r="M77" s="154"/>
      <c r="N77" s="155"/>
    </row>
    <row r="78" spans="1:18" x14ac:dyDescent="0.25">
      <c r="D78" s="106" t="s">
        <v>71</v>
      </c>
      <c r="E78" s="30"/>
      <c r="F78" s="107" t="s">
        <v>72</v>
      </c>
      <c r="G78" s="29"/>
      <c r="H78" s="29"/>
      <c r="J78" s="88"/>
    </row>
    <row r="79" spans="1:18" x14ac:dyDescent="0.25">
      <c r="D79" s="106"/>
      <c r="E79" s="30"/>
      <c r="F79" s="107"/>
      <c r="G79" s="29"/>
      <c r="H79" s="29"/>
      <c r="J79" s="88"/>
    </row>
    <row r="80" spans="1:18" ht="15.75" x14ac:dyDescent="0.25">
      <c r="B80" s="86" t="s">
        <v>73</v>
      </c>
      <c r="E80" s="30"/>
      <c r="F80" s="29"/>
      <c r="G80" s="29"/>
      <c r="H80" s="29"/>
      <c r="J80" s="88"/>
    </row>
    <row r="81" spans="2:17" ht="51.75" x14ac:dyDescent="0.25">
      <c r="B81" s="90" t="s">
        <v>63</v>
      </c>
      <c r="C81" s="91"/>
      <c r="D81" s="92" t="s">
        <v>74</v>
      </c>
      <c r="E81" s="93" t="s">
        <v>75</v>
      </c>
      <c r="F81" s="94" t="s">
        <v>76</v>
      </c>
      <c r="G81" s="95" t="s">
        <v>77</v>
      </c>
      <c r="H81" s="29"/>
      <c r="J81" s="88"/>
    </row>
    <row r="82" spans="2:17" x14ac:dyDescent="0.25">
      <c r="B82" s="96" t="s">
        <v>25</v>
      </c>
      <c r="C82" s="97"/>
      <c r="D82" s="98">
        <v>121.4</v>
      </c>
      <c r="E82" s="99">
        <v>660</v>
      </c>
      <c r="F82" s="99">
        <f>SUM(N63/D87*D82)</f>
        <v>3116.1316730692811</v>
      </c>
      <c r="G82" s="100">
        <f>SUM(E82:F82)</f>
        <v>3776.1316730692811</v>
      </c>
      <c r="H82" s="29"/>
      <c r="J82" s="88"/>
    </row>
    <row r="83" spans="2:17" ht="39" x14ac:dyDescent="0.25">
      <c r="B83" s="101" t="s">
        <v>29</v>
      </c>
      <c r="C83" s="97"/>
      <c r="D83" s="98">
        <v>101.3</v>
      </c>
      <c r="E83" s="99">
        <v>610</v>
      </c>
      <c r="F83" s="99">
        <f>SUM(N63/D87*D83)</f>
        <v>2600.1988342826867</v>
      </c>
      <c r="G83" s="100">
        <f>SUM(E83:F83)</f>
        <v>3210.1988342826867</v>
      </c>
      <c r="H83" s="29"/>
      <c r="J83" s="88"/>
    </row>
    <row r="84" spans="2:17" x14ac:dyDescent="0.25">
      <c r="B84" s="96" t="s">
        <v>68</v>
      </c>
      <c r="C84" s="97"/>
      <c r="D84" s="98">
        <v>212.2</v>
      </c>
      <c r="E84" s="99">
        <v>2720</v>
      </c>
      <c r="F84" s="99">
        <f>SUM(N63/D87*D84)</f>
        <v>5446.8133527619557</v>
      </c>
      <c r="G84" s="100">
        <f>SUM(E84:F84)</f>
        <v>8166.8133527619557</v>
      </c>
      <c r="H84" s="29"/>
      <c r="J84" s="88"/>
    </row>
    <row r="85" spans="2:17" x14ac:dyDescent="0.25">
      <c r="B85" s="101" t="s">
        <v>20</v>
      </c>
      <c r="C85" s="97"/>
      <c r="D85" s="98">
        <v>114.6</v>
      </c>
      <c r="E85" s="99">
        <v>455</v>
      </c>
      <c r="F85" s="99">
        <f>SUM(N63/D87*D85)</f>
        <v>2941.5872300967017</v>
      </c>
      <c r="G85" s="100">
        <f>SUM(E85:F85)</f>
        <v>3396.5872300967017</v>
      </c>
      <c r="H85" s="29"/>
      <c r="J85" s="88"/>
    </row>
    <row r="86" spans="2:17" ht="26.25" x14ac:dyDescent="0.25">
      <c r="B86" s="101" t="s">
        <v>69</v>
      </c>
      <c r="C86" s="97"/>
      <c r="D86" s="98">
        <v>205.4</v>
      </c>
      <c r="E86" s="99">
        <v>2821</v>
      </c>
      <c r="F86" s="99">
        <f>SUM(N63/D87*D86)</f>
        <v>5272.2689097893763</v>
      </c>
      <c r="G86" s="100">
        <f>SUM(E86:F86)</f>
        <v>8093.2689097893763</v>
      </c>
      <c r="H86" s="29"/>
      <c r="J86" s="88"/>
    </row>
    <row r="87" spans="2:17" x14ac:dyDescent="0.25">
      <c r="B87" s="102" t="s">
        <v>7</v>
      </c>
      <c r="C87" s="103"/>
      <c r="D87" s="98">
        <f>SUM(D82:D86)</f>
        <v>754.9</v>
      </c>
      <c r="E87" s="104">
        <f>SUM(E82:E86)</f>
        <v>7266</v>
      </c>
      <c r="F87" s="105">
        <f>SUM(F82:F86)</f>
        <v>19377</v>
      </c>
      <c r="G87" s="100">
        <f>SUM(G82:G86)</f>
        <v>26643</v>
      </c>
      <c r="H87" s="29"/>
      <c r="J87" s="88"/>
    </row>
    <row r="88" spans="2:17" x14ac:dyDescent="0.25">
      <c r="E88" s="30"/>
      <c r="F88" s="29"/>
      <c r="G88" s="29"/>
      <c r="H88" s="29"/>
      <c r="J88" s="88"/>
    </row>
    <row r="89" spans="2:17" x14ac:dyDescent="0.25">
      <c r="C89" s="106"/>
      <c r="D89" t="s">
        <v>70</v>
      </c>
      <c r="E89" s="30"/>
      <c r="F89" s="29"/>
      <c r="G89" s="29"/>
      <c r="H89" s="29"/>
      <c r="J89" s="88"/>
    </row>
    <row r="90" spans="2:17" x14ac:dyDescent="0.25">
      <c r="D90" s="106" t="s">
        <v>78</v>
      </c>
      <c r="E90" s="30"/>
      <c r="F90" s="107" t="s">
        <v>72</v>
      </c>
      <c r="G90" s="29"/>
      <c r="H90" s="29"/>
      <c r="J90" s="88"/>
    </row>
    <row r="91" spans="2:17" ht="15.75" thickBot="1" x14ac:dyDescent="0.3">
      <c r="H91" s="111"/>
      <c r="I91" s="111"/>
      <c r="J91" s="112"/>
    </row>
    <row r="92" spans="2:17" x14ac:dyDescent="0.25">
      <c r="B92" s="108" t="s">
        <v>41</v>
      </c>
      <c r="C92" s="2"/>
      <c r="D92" s="109"/>
      <c r="E92" s="110"/>
      <c r="F92" s="6" t="s">
        <v>3</v>
      </c>
      <c r="G92" s="6" t="s">
        <v>4</v>
      </c>
      <c r="H92" s="6" t="s">
        <v>5</v>
      </c>
      <c r="I92" s="6" t="s">
        <v>6</v>
      </c>
      <c r="J92" s="6" t="s">
        <v>7</v>
      </c>
      <c r="M92" s="106"/>
      <c r="N92" s="30"/>
      <c r="O92" s="107"/>
      <c r="P92" s="29"/>
      <c r="Q92" s="29"/>
    </row>
    <row r="93" spans="2:17" x14ac:dyDescent="0.25">
      <c r="B93" s="113"/>
      <c r="C93" s="19" t="s">
        <v>79</v>
      </c>
      <c r="E93" s="30"/>
      <c r="F93" s="114">
        <v>650</v>
      </c>
      <c r="G93" s="115">
        <v>650</v>
      </c>
      <c r="H93" s="116"/>
      <c r="I93" s="117"/>
      <c r="J93" s="118">
        <f>SUM(F93:I93)</f>
        <v>1300</v>
      </c>
    </row>
    <row r="94" spans="2:17" x14ac:dyDescent="0.25">
      <c r="B94" s="113"/>
      <c r="C94" s="19" t="s">
        <v>80</v>
      </c>
      <c r="E94" s="30"/>
      <c r="F94" s="114">
        <v>527</v>
      </c>
      <c r="G94" s="115">
        <f>141+178+18</f>
        <v>337</v>
      </c>
      <c r="H94" s="116">
        <v>319</v>
      </c>
      <c r="I94" s="117">
        <v>367</v>
      </c>
      <c r="J94" s="118">
        <f>SUM(F94:I94)</f>
        <v>1550</v>
      </c>
    </row>
    <row r="95" spans="2:17" x14ac:dyDescent="0.25">
      <c r="B95" s="113"/>
      <c r="C95" s="19" t="s">
        <v>81</v>
      </c>
      <c r="E95" s="30"/>
      <c r="F95" s="119">
        <v>-480</v>
      </c>
      <c r="G95" s="120">
        <v>-720</v>
      </c>
      <c r="H95" s="121">
        <v>-360</v>
      </c>
      <c r="I95" s="122"/>
      <c r="J95" s="118">
        <f>SUM(F95:I95)</f>
        <v>-1560</v>
      </c>
    </row>
    <row r="96" spans="2:17" x14ac:dyDescent="0.25">
      <c r="B96" s="113"/>
      <c r="C96" s="19"/>
      <c r="E96" s="30"/>
      <c r="F96" s="123">
        <f>SUM(F93:F95)</f>
        <v>697</v>
      </c>
      <c r="G96" s="124">
        <f t="shared" ref="G96:I96" si="8">SUM(G93:G95)</f>
        <v>267</v>
      </c>
      <c r="H96" s="125">
        <f t="shared" si="8"/>
        <v>-41</v>
      </c>
      <c r="I96" s="126">
        <f t="shared" si="8"/>
        <v>367</v>
      </c>
      <c r="J96" s="127">
        <f>SUM(J93:J95)</f>
        <v>1290</v>
      </c>
    </row>
    <row r="97" spans="2:17" x14ac:dyDescent="0.25">
      <c r="B97" s="113"/>
      <c r="C97" s="128" t="s">
        <v>82</v>
      </c>
      <c r="E97" s="30"/>
      <c r="F97" s="114">
        <v>105</v>
      </c>
      <c r="G97" s="115">
        <f>28+36+4</f>
        <v>68</v>
      </c>
      <c r="H97" s="116">
        <v>64</v>
      </c>
      <c r="I97" s="117">
        <v>74</v>
      </c>
      <c r="J97" s="118">
        <f>SUM(F97:I97)</f>
        <v>311</v>
      </c>
    </row>
    <row r="98" spans="2:17" x14ac:dyDescent="0.25">
      <c r="B98" s="113"/>
      <c r="C98" s="128" t="s">
        <v>83</v>
      </c>
      <c r="E98" s="30"/>
      <c r="F98" s="114">
        <v>-103</v>
      </c>
      <c r="G98" s="115"/>
      <c r="H98" s="116"/>
      <c r="I98" s="117"/>
      <c r="J98" s="118">
        <f t="shared" ref="J98" si="9">SUM(F98:I98)</f>
        <v>-103</v>
      </c>
    </row>
    <row r="99" spans="2:17" x14ac:dyDescent="0.25">
      <c r="B99" s="129"/>
      <c r="E99" s="30"/>
      <c r="F99" s="123">
        <f>SUM(F97:F98)</f>
        <v>2</v>
      </c>
      <c r="G99" s="124">
        <f>SUM(G97:G98)</f>
        <v>68</v>
      </c>
      <c r="H99" s="125">
        <f>SUM(H97:H98)</f>
        <v>64</v>
      </c>
      <c r="I99" s="126">
        <f>SUM(I97:I98)</f>
        <v>74</v>
      </c>
      <c r="J99" s="127">
        <f>SUM(J97:J98)</f>
        <v>208</v>
      </c>
    </row>
    <row r="100" spans="2:17" ht="15.75" thickBot="1" x14ac:dyDescent="0.3">
      <c r="B100" s="130"/>
      <c r="C100" s="11" t="s">
        <v>84</v>
      </c>
      <c r="D100" s="131"/>
      <c r="E100" s="132"/>
      <c r="F100" s="133">
        <f>F96+F99</f>
        <v>699</v>
      </c>
      <c r="G100" s="134">
        <f t="shared" ref="G100:J100" si="10">G96+G99</f>
        <v>335</v>
      </c>
      <c r="H100" s="135">
        <f t="shared" si="10"/>
        <v>23</v>
      </c>
      <c r="I100" s="136">
        <f t="shared" si="10"/>
        <v>441</v>
      </c>
      <c r="J100" s="137">
        <f t="shared" si="10"/>
        <v>1498</v>
      </c>
    </row>
    <row r="101" spans="2:17" x14ac:dyDescent="0.25">
      <c r="J101" s="88"/>
    </row>
    <row r="102" spans="2:17" x14ac:dyDescent="0.25">
      <c r="J102" s="88"/>
      <c r="M102" s="106"/>
      <c r="N102" s="30"/>
      <c r="O102" s="107"/>
      <c r="P102" s="29"/>
      <c r="Q102" s="29"/>
    </row>
    <row r="103" spans="2:17" ht="15.75" thickBot="1" x14ac:dyDescent="0.3">
      <c r="J103" s="88"/>
      <c r="M103" s="106"/>
      <c r="N103" s="30"/>
      <c r="O103" s="107"/>
      <c r="P103" s="29"/>
      <c r="Q103" s="29"/>
    </row>
    <row r="104" spans="2:17" x14ac:dyDescent="0.25">
      <c r="B104" s="138" t="s">
        <v>85</v>
      </c>
      <c r="C104" s="139"/>
      <c r="D104" s="140"/>
      <c r="E104" s="110"/>
      <c r="F104" s="141"/>
      <c r="G104" s="142"/>
      <c r="H104" s="142"/>
      <c r="I104" s="144"/>
      <c r="J104" s="144"/>
      <c r="K104" s="145"/>
      <c r="M104" s="106"/>
      <c r="N104" s="30"/>
      <c r="O104" s="107"/>
      <c r="P104" s="29"/>
      <c r="Q104" s="29"/>
    </row>
    <row r="105" spans="2:17" x14ac:dyDescent="0.25">
      <c r="B105" s="146"/>
      <c r="C105" s="161"/>
      <c r="D105" s="157"/>
      <c r="E105" s="162"/>
      <c r="F105" s="163"/>
      <c r="G105" s="159"/>
      <c r="H105" s="159"/>
      <c r="I105" s="155"/>
      <c r="J105" s="155"/>
      <c r="K105" s="148"/>
      <c r="M105" s="106"/>
      <c r="N105" s="30"/>
      <c r="O105" s="107"/>
      <c r="P105" s="29"/>
      <c r="Q105" s="29"/>
    </row>
    <row r="106" spans="2:17" x14ac:dyDescent="0.25">
      <c r="B106" s="146" t="s">
        <v>98</v>
      </c>
      <c r="C106" s="155"/>
      <c r="D106" s="157" t="s">
        <v>95</v>
      </c>
      <c r="E106" s="162"/>
      <c r="F106" s="163"/>
      <c r="G106" s="159"/>
      <c r="H106" s="159"/>
      <c r="I106" s="155"/>
      <c r="J106" s="155"/>
      <c r="K106" s="148"/>
      <c r="M106" s="106"/>
      <c r="N106" s="30"/>
      <c r="O106" s="107"/>
      <c r="P106" s="29"/>
      <c r="Q106" s="29"/>
    </row>
    <row r="107" spans="2:17" x14ac:dyDescent="0.25">
      <c r="B107" s="146" t="s">
        <v>99</v>
      </c>
      <c r="C107" s="155"/>
      <c r="D107" s="157" t="s">
        <v>100</v>
      </c>
      <c r="E107" s="162"/>
      <c r="F107" s="163"/>
      <c r="G107" s="159"/>
      <c r="H107" s="159"/>
      <c r="I107" s="155"/>
      <c r="J107" s="155"/>
      <c r="K107" s="148"/>
    </row>
    <row r="108" spans="2:17" x14ac:dyDescent="0.25">
      <c r="B108" s="146" t="s">
        <v>102</v>
      </c>
      <c r="C108" s="155"/>
      <c r="D108" s="157" t="s">
        <v>103</v>
      </c>
      <c r="E108" s="162"/>
      <c r="F108" s="159"/>
      <c r="G108" s="159"/>
      <c r="H108" s="159"/>
      <c r="I108" s="155"/>
      <c r="J108" s="155"/>
      <c r="K108" s="148"/>
    </row>
    <row r="109" spans="2:17" x14ac:dyDescent="0.25">
      <c r="B109" s="146" t="s">
        <v>90</v>
      </c>
      <c r="C109" s="155"/>
      <c r="D109" s="157" t="s">
        <v>105</v>
      </c>
      <c r="E109" s="162"/>
      <c r="F109" s="159"/>
      <c r="G109" s="159"/>
      <c r="H109" s="159"/>
      <c r="I109" s="155"/>
      <c r="J109" s="155"/>
      <c r="K109" s="148"/>
    </row>
    <row r="110" spans="2:17" x14ac:dyDescent="0.25">
      <c r="B110" s="146" t="s">
        <v>91</v>
      </c>
      <c r="C110" s="155"/>
      <c r="D110" s="157" t="s">
        <v>108</v>
      </c>
      <c r="E110" s="162"/>
      <c r="F110" s="159"/>
      <c r="G110" s="159"/>
      <c r="H110" s="159"/>
      <c r="I110" s="155"/>
      <c r="J110" s="155"/>
      <c r="K110" s="148"/>
    </row>
    <row r="111" spans="2:17" x14ac:dyDescent="0.25">
      <c r="B111" s="146" t="s">
        <v>109</v>
      </c>
      <c r="C111" s="155"/>
      <c r="D111" s="157" t="s">
        <v>134</v>
      </c>
      <c r="E111" s="162"/>
      <c r="F111" s="159"/>
      <c r="G111" s="159"/>
      <c r="H111" s="159"/>
      <c r="I111" s="155"/>
      <c r="J111" s="155"/>
      <c r="K111" s="148"/>
    </row>
    <row r="112" spans="2:17" x14ac:dyDescent="0.25">
      <c r="B112" s="146" t="s">
        <v>92</v>
      </c>
      <c r="C112" s="155"/>
      <c r="D112" s="157" t="s">
        <v>93</v>
      </c>
      <c r="E112" s="162"/>
      <c r="F112" s="159"/>
      <c r="G112" s="159"/>
      <c r="H112" s="159"/>
      <c r="I112" s="155"/>
      <c r="J112" s="155"/>
      <c r="K112" s="148"/>
    </row>
    <row r="113" spans="2:17" x14ac:dyDescent="0.25">
      <c r="B113" s="146" t="s">
        <v>112</v>
      </c>
      <c r="C113" s="155"/>
      <c r="D113" s="157" t="s">
        <v>113</v>
      </c>
      <c r="E113" s="162"/>
      <c r="F113" s="159"/>
      <c r="G113" s="159"/>
      <c r="H113" s="159"/>
      <c r="I113" s="155"/>
      <c r="J113" s="155"/>
      <c r="K113" s="148"/>
    </row>
    <row r="114" spans="2:17" x14ac:dyDescent="0.25">
      <c r="B114" s="146" t="s">
        <v>115</v>
      </c>
      <c r="C114" s="155"/>
      <c r="D114" s="164" t="s">
        <v>116</v>
      </c>
      <c r="E114" s="162"/>
      <c r="F114" s="159"/>
      <c r="G114" s="159"/>
      <c r="H114" s="159"/>
      <c r="I114" s="155"/>
      <c r="J114" s="155"/>
      <c r="K114" s="148"/>
    </row>
    <row r="115" spans="2:17" x14ac:dyDescent="0.25">
      <c r="B115" s="146" t="s">
        <v>118</v>
      </c>
      <c r="C115" s="155"/>
      <c r="D115" s="164" t="s">
        <v>94</v>
      </c>
      <c r="E115" s="162"/>
      <c r="F115" s="159"/>
      <c r="G115" s="159"/>
      <c r="H115" s="159"/>
      <c r="I115" s="155"/>
      <c r="J115" s="155"/>
      <c r="K115" s="148"/>
    </row>
    <row r="116" spans="2:17" x14ac:dyDescent="0.25">
      <c r="B116" s="146" t="s">
        <v>119</v>
      </c>
      <c r="C116" s="155"/>
      <c r="D116" s="164" t="s">
        <v>120</v>
      </c>
      <c r="E116" s="162"/>
      <c r="F116" s="159"/>
      <c r="G116" s="159"/>
      <c r="H116" s="159"/>
      <c r="I116" s="155"/>
      <c r="J116" s="155"/>
      <c r="K116" s="148"/>
    </row>
    <row r="117" spans="2:17" x14ac:dyDescent="0.25">
      <c r="B117" s="146" t="s">
        <v>126</v>
      </c>
      <c r="C117" s="155"/>
      <c r="D117" s="164" t="s">
        <v>130</v>
      </c>
      <c r="E117" s="162"/>
      <c r="F117" s="159"/>
      <c r="G117" s="159"/>
      <c r="H117" s="159"/>
      <c r="I117" s="155"/>
      <c r="J117" s="155"/>
      <c r="K117" s="148"/>
    </row>
    <row r="118" spans="2:17" x14ac:dyDescent="0.25">
      <c r="B118" s="146" t="s">
        <v>127</v>
      </c>
      <c r="C118" s="155"/>
      <c r="D118" s="164" t="s">
        <v>131</v>
      </c>
      <c r="E118" s="162"/>
      <c r="F118" s="159"/>
      <c r="G118" s="159"/>
      <c r="H118" s="159"/>
      <c r="I118" s="155"/>
      <c r="J118" s="155"/>
      <c r="K118" s="148"/>
    </row>
    <row r="119" spans="2:17" x14ac:dyDescent="0.25">
      <c r="B119" s="146" t="s">
        <v>128</v>
      </c>
      <c r="C119" s="155"/>
      <c r="D119" s="164" t="s">
        <v>132</v>
      </c>
      <c r="E119" s="162"/>
      <c r="F119" s="159"/>
      <c r="G119" s="159"/>
      <c r="H119" s="159"/>
      <c r="I119" s="155"/>
      <c r="J119" s="155"/>
      <c r="K119" s="148"/>
    </row>
    <row r="120" spans="2:17" ht="15.75" thickBot="1" x14ac:dyDescent="0.3">
      <c r="B120" s="150" t="s">
        <v>129</v>
      </c>
      <c r="C120" s="131"/>
      <c r="D120" s="131" t="s">
        <v>133</v>
      </c>
      <c r="E120" s="132"/>
      <c r="F120" s="151"/>
      <c r="G120" s="152"/>
      <c r="H120" s="151"/>
      <c r="I120" s="131"/>
      <c r="J120" s="131"/>
      <c r="K120" s="154"/>
    </row>
    <row r="121" spans="2:17" ht="15.75" thickBot="1" x14ac:dyDescent="0.3">
      <c r="G121" s="155"/>
      <c r="H121" s="155"/>
      <c r="I121" s="155"/>
      <c r="J121" s="156"/>
    </row>
    <row r="122" spans="2:17" x14ac:dyDescent="0.25">
      <c r="B122" s="138" t="s">
        <v>86</v>
      </c>
      <c r="C122" s="143"/>
      <c r="D122" s="144"/>
      <c r="E122" s="144"/>
      <c r="F122" s="144"/>
      <c r="G122" s="145"/>
      <c r="J122" s="88"/>
    </row>
    <row r="123" spans="2:17" x14ac:dyDescent="0.25">
      <c r="B123" s="147"/>
      <c r="C123" s="158"/>
      <c r="D123" s="155"/>
      <c r="E123" s="155"/>
      <c r="F123" s="155"/>
      <c r="G123" s="148"/>
    </row>
    <row r="124" spans="2:17" x14ac:dyDescent="0.25">
      <c r="B124" s="147">
        <v>1</v>
      </c>
      <c r="C124" s="159" t="s">
        <v>87</v>
      </c>
      <c r="D124" s="155"/>
      <c r="E124" s="155"/>
      <c r="F124" s="155"/>
      <c r="G124" s="148"/>
      <c r="N124" s="30"/>
      <c r="O124" s="29"/>
      <c r="P124" s="29"/>
      <c r="Q124" s="29"/>
    </row>
    <row r="125" spans="2:17" x14ac:dyDescent="0.25">
      <c r="B125" s="149">
        <v>2</v>
      </c>
      <c r="C125" s="157" t="s">
        <v>88</v>
      </c>
      <c r="D125" s="155"/>
      <c r="E125" s="155"/>
      <c r="F125" s="155"/>
      <c r="G125" s="148"/>
    </row>
    <row r="126" spans="2:17" x14ac:dyDescent="0.25">
      <c r="B126" s="149">
        <v>3</v>
      </c>
      <c r="C126" s="160" t="s">
        <v>89</v>
      </c>
      <c r="D126" s="155"/>
      <c r="E126" s="155"/>
      <c r="F126" s="155"/>
      <c r="G126" s="148"/>
    </row>
    <row r="127" spans="2:17" ht="15.75" thickBot="1" x14ac:dyDescent="0.3">
      <c r="B127" s="153"/>
      <c r="C127" s="131"/>
      <c r="D127" s="131"/>
      <c r="E127" s="131"/>
      <c r="F127" s="131"/>
      <c r="G127" s="1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dcterms:created xsi:type="dcterms:W3CDTF">2024-04-07T14:49:32Z</dcterms:created>
  <dcterms:modified xsi:type="dcterms:W3CDTF">2024-04-07T16:40:30Z</dcterms:modified>
</cp:coreProperties>
</file>