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700" activeTab="0"/>
  </bookViews>
  <sheets>
    <sheet name="Sheet1" sheetId="1" r:id="rId1"/>
  </sheets>
  <definedNames>
    <definedName name="_xlnm.Print_Area">'Sheet1'!$A$1:$J$51</definedName>
  </definedNames>
  <calcPr fullCalcOnLoad="1"/>
</workbook>
</file>

<file path=xl/sharedStrings.xml><?xml version="1.0" encoding="utf-8"?>
<sst xmlns="http://schemas.openxmlformats.org/spreadsheetml/2006/main" count="80" uniqueCount="57">
  <si>
    <t>Gussage All Saints</t>
  </si>
  <si>
    <t>Parish Clock Maintenance</t>
  </si>
  <si>
    <t>Total</t>
  </si>
  <si>
    <t>Fountain Water Rates</t>
  </si>
  <si>
    <t>Fountain Maintenance</t>
  </si>
  <si>
    <t>Parish</t>
  </si>
  <si>
    <t>Fountain Electricity</t>
  </si>
  <si>
    <t>Salt &amp; Grit</t>
  </si>
  <si>
    <t>Hinton Martell &amp; Parva</t>
  </si>
  <si>
    <t>Bus Shelters Grass &amp; Maintenance</t>
  </si>
  <si>
    <t>Manswood Seat Grass &amp; Maintenance</t>
  </si>
  <si>
    <t>Fingerposts</t>
  </si>
  <si>
    <t>Millennium Avenue</t>
  </si>
  <si>
    <t>Verges</t>
  </si>
  <si>
    <t>Fountain project</t>
  </si>
  <si>
    <t>Gussage St Michael</t>
  </si>
  <si>
    <t>Overheads to be split over all Wards</t>
  </si>
  <si>
    <t>DAPTC subscription &amp; training</t>
  </si>
  <si>
    <t>Insurance</t>
  </si>
  <si>
    <t>Village hall hire</t>
  </si>
  <si>
    <t>Grants</t>
  </si>
  <si>
    <t>General admin</t>
  </si>
  <si>
    <t>Hinton</t>
  </si>
  <si>
    <t xml:space="preserve">Club Bus Shelter </t>
  </si>
  <si>
    <t>R &amp; BT Seat Grass &amp; Maint</t>
  </si>
  <si>
    <t>Clerk's salary/PAYE</t>
  </si>
  <si>
    <t>General</t>
  </si>
  <si>
    <t>based on tax base</t>
  </si>
  <si>
    <t>Crichel</t>
  </si>
  <si>
    <t>Witchampton</t>
  </si>
  <si>
    <t>Bus Shelter</t>
  </si>
  <si>
    <t>Grass Cutting</t>
  </si>
  <si>
    <t>Seat</t>
  </si>
  <si>
    <t xml:space="preserve">Manswood Play Area Rent </t>
  </si>
  <si>
    <t>WARD EXPENSES, ADMINISTRATION EXPENSES AND PRECEPT 2021/2022</t>
  </si>
  <si>
    <t>Verges &amp; Planters</t>
  </si>
  <si>
    <t xml:space="preserve">Witchampton </t>
  </si>
  <si>
    <t>Noticeboards</t>
  </si>
  <si>
    <t>Tax Base Estimate  2021/22</t>
  </si>
  <si>
    <t>General    Expenses  2021/22</t>
  </si>
  <si>
    <t>Precept and Ward Expenses Allocated Pro-rata 2021/2022</t>
  </si>
  <si>
    <t>supplied by Dorset Council</t>
  </si>
  <si>
    <t>notified 11/12/20</t>
  </si>
  <si>
    <t>Budget</t>
  </si>
  <si>
    <t>Qtr 1 spend</t>
  </si>
  <si>
    <t>Qtr 2 spend</t>
  </si>
  <si>
    <t>Qtr 3 spend</t>
  </si>
  <si>
    <t>Qtr 4 spend</t>
  </si>
  <si>
    <t>to date</t>
  </si>
  <si>
    <t>year end</t>
  </si>
  <si>
    <t>Net expenses</t>
  </si>
  <si>
    <t>Burial Fees income</t>
  </si>
  <si>
    <t>Less Burial Ground Maintenance</t>
  </si>
  <si>
    <t>Annual</t>
  </si>
  <si>
    <t>Totals</t>
  </si>
  <si>
    <t>Precept Req'd 2021/22</t>
  </si>
  <si>
    <t>Ward      Expenses  '21/22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</si>
</sst>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"/>
    <numFmt numFmtId="170" formatCode="0.000"/>
    <numFmt numFmtId="171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Border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32" borderId="13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 wrapText="1"/>
      <protection locked="0"/>
    </xf>
    <xf numFmtId="0" fontId="0" fillId="32" borderId="13" xfId="0" applyNumberFormat="1" applyFont="1" applyFill="1" applyBorder="1" applyAlignment="1" applyProtection="1">
      <alignment/>
      <protection locked="0"/>
    </xf>
    <xf numFmtId="2" fontId="1" fillId="0" borderId="13" xfId="0" applyNumberFormat="1" applyFont="1" applyFill="1" applyBorder="1" applyAlignment="1" applyProtection="1">
      <alignment/>
      <protection locked="0"/>
    </xf>
    <xf numFmtId="0" fontId="0" fillId="9" borderId="13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1" fillId="32" borderId="13" xfId="0" applyNumberFormat="1" applyFont="1" applyFill="1" applyBorder="1" applyAlignment="1" applyProtection="1">
      <alignment/>
      <protection locked="0"/>
    </xf>
    <xf numFmtId="0" fontId="0" fillId="32" borderId="13" xfId="0" applyNumberFormat="1" applyFont="1" applyFill="1" applyBorder="1" applyAlignment="1" applyProtection="1">
      <alignment wrapText="1"/>
      <protection locked="0"/>
    </xf>
    <xf numFmtId="2" fontId="1" fillId="32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9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2" borderId="13" xfId="0" applyNumberFormat="1" applyFont="1" applyFill="1" applyBorder="1" applyAlignment="1" applyProtection="1">
      <alignment wrapText="1"/>
      <protection locked="0"/>
    </xf>
    <xf numFmtId="0" fontId="1" fillId="9" borderId="13" xfId="0" applyNumberFormat="1" applyFont="1" applyFill="1" applyBorder="1" applyAlignment="1" applyProtection="1">
      <alignment wrapText="1"/>
      <protection locked="0"/>
    </xf>
    <xf numFmtId="3" fontId="1" fillId="0" borderId="13" xfId="0" applyNumberFormat="1" applyFont="1" applyFill="1" applyBorder="1" applyAlignment="1" applyProtection="1">
      <alignment wrapText="1"/>
      <protection locked="0"/>
    </xf>
    <xf numFmtId="3" fontId="1" fillId="32" borderId="13" xfId="0" applyNumberFormat="1" applyFont="1" applyFill="1" applyBorder="1" applyAlignment="1" applyProtection="1">
      <alignment wrapText="1"/>
      <protection locked="0"/>
    </xf>
    <xf numFmtId="3" fontId="43" fillId="0" borderId="0" xfId="0" applyNumberFormat="1" applyFont="1" applyAlignment="1">
      <alignment/>
    </xf>
    <xf numFmtId="1" fontId="0" fillId="9" borderId="13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 locked="0"/>
    </xf>
    <xf numFmtId="3" fontId="0" fillId="33" borderId="15" xfId="0" applyNumberFormat="1" applyFont="1" applyFill="1" applyBorder="1" applyAlignment="1" applyProtection="1">
      <alignment/>
      <protection locked="0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1" fillId="13" borderId="19" xfId="0" applyNumberFormat="1" applyFont="1" applyFill="1" applyBorder="1" applyAlignment="1" applyProtection="1">
      <alignment wrapText="1"/>
      <protection locked="0"/>
    </xf>
    <xf numFmtId="3" fontId="0" fillId="13" borderId="0" xfId="0" applyNumberFormat="1" applyFill="1" applyAlignment="1">
      <alignment/>
    </xf>
    <xf numFmtId="3" fontId="0" fillId="13" borderId="0" xfId="0" applyNumberFormat="1" applyFont="1" applyFill="1" applyBorder="1" applyAlignment="1" applyProtection="1">
      <alignment horizontal="right"/>
      <protection locked="0"/>
    </xf>
    <xf numFmtId="3" fontId="0" fillId="13" borderId="20" xfId="0" applyNumberFormat="1" applyFont="1" applyFill="1" applyBorder="1" applyAlignment="1" applyProtection="1">
      <alignment horizontal="right"/>
      <protection locked="0"/>
    </xf>
    <xf numFmtId="3" fontId="0" fillId="13" borderId="0" xfId="0" applyNumberFormat="1" applyFill="1" applyAlignment="1">
      <alignment/>
    </xf>
    <xf numFmtId="3" fontId="0" fillId="13" borderId="12" xfId="0" applyNumberFormat="1" applyFont="1" applyFill="1" applyBorder="1" applyAlignment="1" applyProtection="1">
      <alignment horizontal="right"/>
      <protection locked="0"/>
    </xf>
    <xf numFmtId="3" fontId="0" fillId="13" borderId="0" xfId="0" applyNumberFormat="1" applyFont="1" applyFill="1" applyBorder="1" applyAlignment="1" applyProtection="1">
      <alignment/>
      <protection locked="0"/>
    </xf>
    <xf numFmtId="3" fontId="1" fillId="13" borderId="11" xfId="0" applyNumberFormat="1" applyFont="1" applyFill="1" applyBorder="1" applyAlignment="1" applyProtection="1">
      <alignment/>
      <protection locked="0"/>
    </xf>
    <xf numFmtId="3" fontId="0" fillId="33" borderId="16" xfId="0" applyNumberFormat="1" applyFont="1" applyFill="1" applyBorder="1" applyAlignment="1" applyProtection="1">
      <alignment/>
      <protection locked="0"/>
    </xf>
    <xf numFmtId="3" fontId="1" fillId="33" borderId="16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 locked="0"/>
    </xf>
    <xf numFmtId="0" fontId="1" fillId="0" borderId="22" xfId="0" applyNumberFormat="1" applyFont="1" applyFill="1" applyBorder="1" applyAlignment="1" applyProtection="1">
      <alignment/>
      <protection locked="0"/>
    </xf>
    <xf numFmtId="3" fontId="0" fillId="33" borderId="13" xfId="0" applyNumberFormat="1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right"/>
      <protection locked="0"/>
    </xf>
    <xf numFmtId="3" fontId="1" fillId="13" borderId="20" xfId="0" applyNumberFormat="1" applyFont="1" applyFill="1" applyBorder="1" applyAlignment="1" applyProtection="1">
      <alignment horizontal="right"/>
      <protection locked="0"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2" xfId="0" applyNumberFormat="1" applyFont="1" applyFill="1" applyBorder="1" applyAlignment="1" applyProtection="1">
      <alignment/>
      <protection locked="0"/>
    </xf>
    <xf numFmtId="3" fontId="0" fillId="13" borderId="2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Border="1" applyAlignment="1">
      <alignment horizontal="right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9" borderId="13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1" fillId="34" borderId="21" xfId="0" applyNumberFormat="1" applyFont="1" applyFill="1" applyBorder="1" applyAlignment="1" applyProtection="1">
      <alignment/>
      <protection locked="0"/>
    </xf>
    <xf numFmtId="0" fontId="0" fillId="34" borderId="13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34" borderId="24" xfId="0" applyNumberFormat="1" applyFont="1" applyFill="1" applyBorder="1" applyAlignment="1" applyProtection="1">
      <alignment/>
      <protection locked="0"/>
    </xf>
    <xf numFmtId="0" fontId="0" fillId="34" borderId="24" xfId="0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6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33" borderId="14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3" fontId="1" fillId="34" borderId="24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5" borderId="15" xfId="0" applyNumberFormat="1" applyFill="1" applyBorder="1" applyAlignment="1">
      <alignment/>
    </xf>
    <xf numFmtId="3" fontId="0" fillId="0" borderId="16" xfId="0" applyNumberFormat="1" applyFont="1" applyFill="1" applyBorder="1" applyAlignment="1" applyProtection="1">
      <alignment/>
      <protection locked="0"/>
    </xf>
    <xf numFmtId="0" fontId="43" fillId="35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view="pageLayout" workbookViewId="0" topLeftCell="A1">
      <selection activeCell="I11" sqref="I11"/>
    </sheetView>
  </sheetViews>
  <sheetFormatPr defaultColWidth="11.421875" defaultRowHeight="12.75"/>
  <cols>
    <col min="1" max="1" width="19.57421875" style="0" customWidth="1"/>
    <col min="2" max="2" width="13.8515625" style="0" customWidth="1"/>
    <col min="3" max="3" width="16.140625" style="0" customWidth="1"/>
    <col min="4" max="4" width="6.28125" style="71" customWidth="1"/>
    <col min="5" max="5" width="9.57421875" style="16" customWidth="1"/>
    <col min="6" max="6" width="7.7109375" style="16" customWidth="1"/>
    <col min="7" max="7" width="11.57421875" style="16" customWidth="1"/>
    <col min="8" max="9" width="11.28125" style="0" bestFit="1" customWidth="1"/>
  </cols>
  <sheetData>
    <row r="1" spans="1:10" s="1" customFormat="1" ht="13.5" thickBot="1">
      <c r="A1" s="34" t="s">
        <v>34</v>
      </c>
      <c r="D1" s="70"/>
      <c r="E1" s="15"/>
      <c r="F1" s="52" t="s">
        <v>53</v>
      </c>
      <c r="G1" s="42" t="s">
        <v>44</v>
      </c>
      <c r="H1" s="79" t="s">
        <v>45</v>
      </c>
      <c r="I1" s="62" t="s">
        <v>46</v>
      </c>
      <c r="J1" s="63" t="s">
        <v>47</v>
      </c>
    </row>
    <row r="2" spans="1:10" s="1" customFormat="1" ht="13.5" thickBot="1">
      <c r="A2" s="13"/>
      <c r="D2" s="70"/>
      <c r="E2" s="15"/>
      <c r="F2" s="52" t="s">
        <v>43</v>
      </c>
      <c r="G2" s="64" t="s">
        <v>48</v>
      </c>
      <c r="H2" s="80" t="s">
        <v>48</v>
      </c>
      <c r="I2" s="91" t="s">
        <v>48</v>
      </c>
      <c r="J2" s="91" t="s">
        <v>49</v>
      </c>
    </row>
    <row r="3" spans="1:10" ht="12.75">
      <c r="A3" s="4" t="s">
        <v>0</v>
      </c>
      <c r="E3" s="53"/>
      <c r="F3" s="53"/>
      <c r="G3" s="44"/>
      <c r="H3" s="81"/>
      <c r="I3" s="92"/>
      <c r="J3" s="92"/>
    </row>
    <row r="4" spans="1:10" ht="12.75">
      <c r="A4" s="4"/>
      <c r="B4" t="s">
        <v>7</v>
      </c>
      <c r="E4" s="53">
        <v>0</v>
      </c>
      <c r="F4" s="53"/>
      <c r="G4" s="44">
        <v>0</v>
      </c>
      <c r="H4" s="81">
        <v>0</v>
      </c>
      <c r="I4" s="93">
        <v>0</v>
      </c>
      <c r="J4" s="93"/>
    </row>
    <row r="5" spans="1:10" ht="12.75">
      <c r="A5" s="4"/>
      <c r="B5" s="35" t="s">
        <v>35</v>
      </c>
      <c r="E5" s="53">
        <v>630</v>
      </c>
      <c r="F5" s="53"/>
      <c r="G5" s="44">
        <v>0</v>
      </c>
      <c r="H5" s="81">
        <v>0</v>
      </c>
      <c r="I5" s="93">
        <v>0</v>
      </c>
      <c r="J5" s="93"/>
    </row>
    <row r="6" spans="1:10" ht="12.75">
      <c r="A6" s="4"/>
      <c r="B6" t="s">
        <v>11</v>
      </c>
      <c r="E6" s="53">
        <v>0</v>
      </c>
      <c r="F6" s="53"/>
      <c r="G6" s="44">
        <v>0</v>
      </c>
      <c r="H6" s="81">
        <v>0</v>
      </c>
      <c r="I6" s="93">
        <v>-200</v>
      </c>
      <c r="J6" s="93"/>
    </row>
    <row r="7" spans="1:10" ht="13.5" thickBot="1">
      <c r="A7" s="3"/>
      <c r="B7" s="1" t="s">
        <v>1</v>
      </c>
      <c r="E7" s="65">
        <v>200</v>
      </c>
      <c r="F7" s="54"/>
      <c r="G7" s="45">
        <v>0</v>
      </c>
      <c r="H7" s="84">
        <v>200</v>
      </c>
      <c r="I7" s="94">
        <v>0</v>
      </c>
      <c r="J7" s="94"/>
    </row>
    <row r="8" spans="1:10" ht="13.5" thickBot="1">
      <c r="A8" s="3"/>
      <c r="B8" s="1"/>
      <c r="D8" s="72" t="s">
        <v>2</v>
      </c>
      <c r="E8" s="66">
        <f>SUM(E4:E7)</f>
        <v>830</v>
      </c>
      <c r="F8" s="55">
        <f>E8</f>
        <v>830</v>
      </c>
      <c r="G8" s="46">
        <f>SUM(G4:G7)</f>
        <v>0</v>
      </c>
      <c r="H8" s="85">
        <f>SUM(H4:H7)</f>
        <v>200</v>
      </c>
      <c r="I8" s="95">
        <v>0</v>
      </c>
      <c r="J8" s="95"/>
    </row>
    <row r="9" spans="1:10" ht="12.75">
      <c r="A9" s="3"/>
      <c r="B9" s="1"/>
      <c r="D9" s="73"/>
      <c r="E9" s="67"/>
      <c r="F9" s="54"/>
      <c r="G9" s="47"/>
      <c r="H9" s="81"/>
      <c r="I9" s="92"/>
      <c r="J9" s="92"/>
    </row>
    <row r="10" spans="1:10" ht="12.75">
      <c r="A10" s="9" t="s">
        <v>15</v>
      </c>
      <c r="B10" s="1"/>
      <c r="D10" s="73"/>
      <c r="E10" s="67"/>
      <c r="F10" s="54"/>
      <c r="G10" s="47"/>
      <c r="H10" s="81"/>
      <c r="I10" s="93"/>
      <c r="J10" s="93"/>
    </row>
    <row r="11" spans="2:10" ht="12.75">
      <c r="B11" s="1" t="s">
        <v>7</v>
      </c>
      <c r="D11" s="73"/>
      <c r="E11" s="65">
        <v>0</v>
      </c>
      <c r="F11" s="54"/>
      <c r="G11" s="47">
        <v>0</v>
      </c>
      <c r="H11" s="81">
        <v>0</v>
      </c>
      <c r="I11" s="93">
        <v>0</v>
      </c>
      <c r="J11" s="93"/>
    </row>
    <row r="12" spans="1:10" ht="12.75">
      <c r="A12" s="3"/>
      <c r="B12" s="1" t="s">
        <v>11</v>
      </c>
      <c r="D12" s="73"/>
      <c r="E12" s="65">
        <v>825</v>
      </c>
      <c r="F12" s="54"/>
      <c r="G12" s="47">
        <v>0</v>
      </c>
      <c r="H12" s="81">
        <v>0</v>
      </c>
      <c r="I12" s="93">
        <v>703</v>
      </c>
      <c r="J12" s="93"/>
    </row>
    <row r="13" spans="1:10" ht="12.75">
      <c r="A13" s="3"/>
      <c r="B13" s="22" t="s">
        <v>30</v>
      </c>
      <c r="D13" s="73"/>
      <c r="E13" s="65">
        <v>0</v>
      </c>
      <c r="F13" s="54"/>
      <c r="G13" s="47">
        <v>0</v>
      </c>
      <c r="H13" s="81">
        <v>0</v>
      </c>
      <c r="I13" s="93">
        <v>0</v>
      </c>
      <c r="J13" s="93"/>
    </row>
    <row r="14" spans="1:10" ht="12.75">
      <c r="A14" s="3"/>
      <c r="B14" s="22" t="s">
        <v>31</v>
      </c>
      <c r="D14" s="73"/>
      <c r="E14" s="65">
        <v>0</v>
      </c>
      <c r="F14" s="54"/>
      <c r="G14" s="47">
        <v>0</v>
      </c>
      <c r="H14" s="81">
        <v>0</v>
      </c>
      <c r="I14" s="93">
        <v>0</v>
      </c>
      <c r="J14" s="93"/>
    </row>
    <row r="15" spans="1:10" ht="13.5" thickBot="1">
      <c r="A15" s="3"/>
      <c r="B15" s="1" t="s">
        <v>26</v>
      </c>
      <c r="D15" s="73"/>
      <c r="E15" s="65">
        <v>148</v>
      </c>
      <c r="F15" s="54"/>
      <c r="G15" s="46">
        <v>50</v>
      </c>
      <c r="H15" s="81">
        <v>50</v>
      </c>
      <c r="I15" s="94">
        <v>97</v>
      </c>
      <c r="J15" s="94"/>
    </row>
    <row r="16" spans="1:10" ht="13.5" thickBot="1">
      <c r="A16" s="3"/>
      <c r="B16" s="1"/>
      <c r="D16" s="72" t="s">
        <v>2</v>
      </c>
      <c r="E16" s="66">
        <f>SUM(E11:E15)</f>
        <v>973</v>
      </c>
      <c r="F16" s="55">
        <f>E16</f>
        <v>973</v>
      </c>
      <c r="G16" s="48">
        <f>SUM(G11:G15)</f>
        <v>50</v>
      </c>
      <c r="H16" s="86">
        <f>SUM(H11:H15)</f>
        <v>50</v>
      </c>
      <c r="I16" s="95">
        <v>800</v>
      </c>
      <c r="J16" s="95"/>
    </row>
    <row r="17" spans="1:10" ht="12.75">
      <c r="A17" s="3"/>
      <c r="B17" s="1"/>
      <c r="E17" s="67"/>
      <c r="F17" s="54"/>
      <c r="G17" s="47"/>
      <c r="H17" s="81"/>
      <c r="I17" s="92"/>
      <c r="J17" s="92"/>
    </row>
    <row r="18" spans="1:10" ht="12.75">
      <c r="A18" s="4" t="s">
        <v>22</v>
      </c>
      <c r="E18" s="53"/>
      <c r="F18" s="53"/>
      <c r="G18" s="44"/>
      <c r="H18" s="81"/>
      <c r="I18" s="96"/>
      <c r="J18" s="93"/>
    </row>
    <row r="19" spans="1:10" ht="12.75">
      <c r="A19" s="3"/>
      <c r="B19" s="1" t="s">
        <v>3</v>
      </c>
      <c r="E19" s="58">
        <v>80</v>
      </c>
      <c r="F19" s="53"/>
      <c r="G19" s="44">
        <v>59</v>
      </c>
      <c r="H19" s="81">
        <v>59</v>
      </c>
      <c r="I19" s="96">
        <v>59</v>
      </c>
      <c r="J19" s="93"/>
    </row>
    <row r="20" spans="1:10" ht="12.75">
      <c r="A20" s="3"/>
      <c r="B20" s="6" t="s">
        <v>6</v>
      </c>
      <c r="E20" s="58">
        <v>80</v>
      </c>
      <c r="F20" s="53"/>
      <c r="G20" s="44">
        <v>53</v>
      </c>
      <c r="H20" s="81">
        <v>53</v>
      </c>
      <c r="I20" s="108">
        <v>53</v>
      </c>
      <c r="J20" s="93"/>
    </row>
    <row r="21" spans="1:10" ht="12.75">
      <c r="A21" s="3"/>
      <c r="B21" s="6" t="s">
        <v>4</v>
      </c>
      <c r="E21" s="58">
        <v>160</v>
      </c>
      <c r="F21" s="53"/>
      <c r="G21" s="44">
        <v>114</v>
      </c>
      <c r="H21" s="81">
        <v>114</v>
      </c>
      <c r="I21" s="108">
        <v>114</v>
      </c>
      <c r="J21" s="93"/>
    </row>
    <row r="22" spans="1:10" ht="12.75">
      <c r="A22" s="3"/>
      <c r="B22" s="6" t="s">
        <v>14</v>
      </c>
      <c r="E22" s="58">
        <v>1382</v>
      </c>
      <c r="F22" s="53"/>
      <c r="G22" s="44">
        <v>0</v>
      </c>
      <c r="H22" s="81">
        <v>0</v>
      </c>
      <c r="I22" s="108">
        <v>0</v>
      </c>
      <c r="J22" s="93"/>
    </row>
    <row r="23" spans="1:10" ht="12.75">
      <c r="A23" s="3"/>
      <c r="B23" s="6" t="s">
        <v>13</v>
      </c>
      <c r="E23" s="58">
        <v>0</v>
      </c>
      <c r="F23" s="53"/>
      <c r="G23" s="44">
        <v>0</v>
      </c>
      <c r="H23" s="81">
        <v>0</v>
      </c>
      <c r="I23" s="108">
        <v>0</v>
      </c>
      <c r="J23" s="93"/>
    </row>
    <row r="24" spans="1:10" ht="12.75">
      <c r="A24" s="3"/>
      <c r="B24" s="1" t="s">
        <v>37</v>
      </c>
      <c r="E24" s="58">
        <v>200</v>
      </c>
      <c r="F24" s="53"/>
      <c r="G24" s="44">
        <v>52</v>
      </c>
      <c r="H24" s="81">
        <v>52</v>
      </c>
      <c r="I24" s="108">
        <v>99</v>
      </c>
      <c r="J24" s="93"/>
    </row>
    <row r="25" spans="1:10" ht="12.75">
      <c r="A25" s="3"/>
      <c r="B25" s="6" t="s">
        <v>11</v>
      </c>
      <c r="E25" s="58">
        <v>0</v>
      </c>
      <c r="F25" s="53"/>
      <c r="G25" s="44">
        <v>0</v>
      </c>
      <c r="H25" s="81">
        <v>0</v>
      </c>
      <c r="I25" s="108">
        <v>0</v>
      </c>
      <c r="J25" s="93"/>
    </row>
    <row r="26" spans="1:10" ht="12.75">
      <c r="A26" s="3"/>
      <c r="B26" s="6" t="s">
        <v>32</v>
      </c>
      <c r="E26" s="58">
        <v>50</v>
      </c>
      <c r="F26" s="53"/>
      <c r="G26" s="44">
        <v>45</v>
      </c>
      <c r="H26" s="81">
        <v>45</v>
      </c>
      <c r="I26" s="108">
        <v>45</v>
      </c>
      <c r="J26" s="93"/>
    </row>
    <row r="27" spans="1:10" ht="13.5" thickBot="1">
      <c r="A27" s="3"/>
      <c r="B27" s="6" t="s">
        <v>7</v>
      </c>
      <c r="E27" s="58">
        <v>0</v>
      </c>
      <c r="F27" s="53"/>
      <c r="G27" s="45">
        <v>0</v>
      </c>
      <c r="H27" s="81">
        <v>0</v>
      </c>
      <c r="I27" s="110">
        <v>0</v>
      </c>
      <c r="J27" s="94"/>
    </row>
    <row r="28" spans="1:10" ht="13.5" thickBot="1">
      <c r="A28" s="3"/>
      <c r="D28" s="17" t="s">
        <v>2</v>
      </c>
      <c r="E28" s="68">
        <f>SUM(E19:E27)</f>
        <v>1952</v>
      </c>
      <c r="F28" s="55">
        <f>E28</f>
        <v>1952</v>
      </c>
      <c r="G28" s="50">
        <f>SUM(G19:G27)</f>
        <v>323</v>
      </c>
      <c r="H28" s="87">
        <f>SUM(H19:H27)</f>
        <v>323</v>
      </c>
      <c r="I28" s="95">
        <f>SUM(I19:I27)</f>
        <v>370</v>
      </c>
      <c r="J28" s="95"/>
    </row>
    <row r="29" spans="1:10" ht="12.75">
      <c r="A29" s="3"/>
      <c r="D29" s="18"/>
      <c r="E29" s="58"/>
      <c r="F29" s="54"/>
      <c r="G29" s="44"/>
      <c r="H29" s="81"/>
      <c r="I29" s="92"/>
      <c r="J29" s="92"/>
    </row>
    <row r="30" spans="1:10" ht="12.75">
      <c r="A30" s="4" t="s">
        <v>28</v>
      </c>
      <c r="B30" s="2"/>
      <c r="C30" s="2"/>
      <c r="E30" s="58"/>
      <c r="F30" s="53"/>
      <c r="G30" s="44"/>
      <c r="H30" s="81"/>
      <c r="I30" s="93"/>
      <c r="J30" s="93"/>
    </row>
    <row r="31" spans="1:10" ht="12.75">
      <c r="A31" s="4"/>
      <c r="B31" s="2" t="s">
        <v>7</v>
      </c>
      <c r="C31" s="2"/>
      <c r="E31" s="58">
        <v>0</v>
      </c>
      <c r="F31" s="53"/>
      <c r="G31" s="44">
        <v>0</v>
      </c>
      <c r="H31" s="81">
        <v>0</v>
      </c>
      <c r="I31" s="93">
        <v>0</v>
      </c>
      <c r="J31" s="93"/>
    </row>
    <row r="32" spans="1:10" ht="12.75">
      <c r="A32" s="4"/>
      <c r="B32" s="2" t="s">
        <v>13</v>
      </c>
      <c r="C32" s="2"/>
      <c r="E32" s="58">
        <v>0</v>
      </c>
      <c r="F32" s="53"/>
      <c r="G32" s="44">
        <v>0</v>
      </c>
      <c r="H32" s="81">
        <v>0</v>
      </c>
      <c r="I32" s="93">
        <v>0</v>
      </c>
      <c r="J32" s="93"/>
    </row>
    <row r="33" spans="1:10" ht="12.75">
      <c r="A33" s="4"/>
      <c r="B33" s="7" t="s">
        <v>9</v>
      </c>
      <c r="C33" s="2"/>
      <c r="E33" s="58">
        <v>210</v>
      </c>
      <c r="F33" s="53"/>
      <c r="G33" s="44">
        <v>15</v>
      </c>
      <c r="H33" s="81">
        <v>30</v>
      </c>
      <c r="I33" s="93">
        <v>40</v>
      </c>
      <c r="J33" s="93"/>
    </row>
    <row r="34" spans="1:10" ht="13.5" thickBot="1">
      <c r="A34" s="4"/>
      <c r="B34" s="1" t="s">
        <v>11</v>
      </c>
      <c r="C34" s="2"/>
      <c r="E34" s="58">
        <v>1000</v>
      </c>
      <c r="F34" s="53"/>
      <c r="G34" s="45">
        <v>0</v>
      </c>
      <c r="H34" s="84">
        <v>0</v>
      </c>
      <c r="I34" s="94">
        <v>0</v>
      </c>
      <c r="J34" s="94"/>
    </row>
    <row r="35" spans="1:10" ht="13.5" thickBot="1">
      <c r="A35" s="4"/>
      <c r="B35" s="1"/>
      <c r="C35" s="2"/>
      <c r="D35" s="17" t="s">
        <v>2</v>
      </c>
      <c r="E35" s="68">
        <f>SUM(E31:E34)</f>
        <v>1210</v>
      </c>
      <c r="F35" s="55">
        <f>E35</f>
        <v>1210</v>
      </c>
      <c r="G35" s="45">
        <f>SUM(G31:G34)</f>
        <v>15</v>
      </c>
      <c r="H35" s="88">
        <f>SUM(H31:H34)</f>
        <v>30</v>
      </c>
      <c r="I35" s="95">
        <v>-170</v>
      </c>
      <c r="J35" s="95"/>
    </row>
    <row r="36" spans="1:10" ht="12.75">
      <c r="A36" s="4"/>
      <c r="B36" s="1"/>
      <c r="C36" s="2"/>
      <c r="E36" s="58"/>
      <c r="F36" s="53"/>
      <c r="G36" s="98"/>
      <c r="H36" s="99"/>
      <c r="I36" s="92"/>
      <c r="J36" s="92"/>
    </row>
    <row r="37" spans="1:10" ht="12.75">
      <c r="A37" s="4" t="s">
        <v>36</v>
      </c>
      <c r="B37" s="2"/>
      <c r="C37" s="2"/>
      <c r="E37" s="58"/>
      <c r="F37" s="53"/>
      <c r="G37" s="44"/>
      <c r="H37" s="100"/>
      <c r="I37" s="93"/>
      <c r="J37" s="93"/>
    </row>
    <row r="38" spans="1:10" ht="12.75">
      <c r="A38" s="3"/>
      <c r="B38" s="1" t="s">
        <v>51</v>
      </c>
      <c r="E38" s="58">
        <v>1200</v>
      </c>
      <c r="F38" s="53"/>
      <c r="G38" s="44">
        <v>497</v>
      </c>
      <c r="H38" s="107">
        <v>1779</v>
      </c>
      <c r="I38" s="93">
        <v>1932</v>
      </c>
      <c r="J38" s="93"/>
    </row>
    <row r="39" spans="1:10" ht="12.75">
      <c r="A39" s="3"/>
      <c r="B39" s="1" t="s">
        <v>52</v>
      </c>
      <c r="E39" s="69">
        <v>-1200</v>
      </c>
      <c r="F39" s="53"/>
      <c r="G39" s="51">
        <v>-1100</v>
      </c>
      <c r="H39" s="101">
        <v>-1300</v>
      </c>
      <c r="I39" s="106">
        <v>-3507</v>
      </c>
      <c r="J39" s="106"/>
    </row>
    <row r="40" spans="1:10" ht="12.75">
      <c r="A40" s="4"/>
      <c r="B40" s="1" t="s">
        <v>50</v>
      </c>
      <c r="E40" s="58">
        <f>-E39-E38</f>
        <v>0</v>
      </c>
      <c r="F40" s="53"/>
      <c r="G40" s="44">
        <f>-G39-G38</f>
        <v>603</v>
      </c>
      <c r="H40" s="89">
        <f>-H39-H38</f>
        <v>-479</v>
      </c>
      <c r="I40" s="109">
        <f>-I39-I38</f>
        <v>1575</v>
      </c>
      <c r="J40" s="93"/>
    </row>
    <row r="41" spans="1:10" ht="12.75">
      <c r="A41" s="4"/>
      <c r="B41" s="2" t="s">
        <v>7</v>
      </c>
      <c r="C41" s="2"/>
      <c r="E41" s="58">
        <v>0</v>
      </c>
      <c r="F41" s="53"/>
      <c r="G41" s="44">
        <v>0</v>
      </c>
      <c r="H41" s="100">
        <v>0</v>
      </c>
      <c r="I41" s="93">
        <v>0</v>
      </c>
      <c r="J41" s="93"/>
    </row>
    <row r="42" spans="1:10" ht="12.75">
      <c r="A42" s="4"/>
      <c r="B42" s="2" t="s">
        <v>13</v>
      </c>
      <c r="C42" s="2"/>
      <c r="E42" s="58">
        <v>0</v>
      </c>
      <c r="F42" s="53"/>
      <c r="G42" s="44">
        <v>0</v>
      </c>
      <c r="H42" s="100">
        <v>0</v>
      </c>
      <c r="I42" s="93">
        <v>0</v>
      </c>
      <c r="J42" s="93"/>
    </row>
    <row r="43" spans="1:10" s="8" customFormat="1" ht="12.75">
      <c r="A43" s="4"/>
      <c r="B43" s="1" t="s">
        <v>23</v>
      </c>
      <c r="C43" s="1"/>
      <c r="D43" s="71"/>
      <c r="E43" s="58">
        <v>120</v>
      </c>
      <c r="F43" s="56"/>
      <c r="G43" s="49">
        <v>16</v>
      </c>
      <c r="H43" s="102">
        <v>16</v>
      </c>
      <c r="I43" s="93">
        <v>18</v>
      </c>
      <c r="J43" s="93"/>
    </row>
    <row r="44" spans="1:10" ht="12.75">
      <c r="A44" s="3"/>
      <c r="B44" s="12" t="s">
        <v>33</v>
      </c>
      <c r="E44" s="58">
        <v>1</v>
      </c>
      <c r="F44" s="53"/>
      <c r="G44" s="44">
        <v>0</v>
      </c>
      <c r="H44" s="100">
        <v>0</v>
      </c>
      <c r="I44" s="93">
        <v>0</v>
      </c>
      <c r="J44" s="93"/>
    </row>
    <row r="45" spans="1:10" ht="12.75">
      <c r="A45" s="3"/>
      <c r="B45" s="1" t="s">
        <v>24</v>
      </c>
      <c r="E45" s="58">
        <v>120</v>
      </c>
      <c r="F45" s="53"/>
      <c r="G45" s="44">
        <v>52</v>
      </c>
      <c r="H45" s="100">
        <v>78</v>
      </c>
      <c r="I45" s="93">
        <v>104</v>
      </c>
      <c r="J45" s="93"/>
    </row>
    <row r="46" spans="1:10" ht="12.75">
      <c r="A46" s="3"/>
      <c r="B46" s="7" t="s">
        <v>9</v>
      </c>
      <c r="E46" s="58">
        <v>2233</v>
      </c>
      <c r="F46" s="53"/>
      <c r="G46" s="44">
        <v>60</v>
      </c>
      <c r="H46" s="100">
        <v>133</v>
      </c>
      <c r="I46" s="93">
        <v>173</v>
      </c>
      <c r="J46" s="93"/>
    </row>
    <row r="47" spans="1:10" ht="12.75">
      <c r="A47" s="3"/>
      <c r="B47" s="1" t="s">
        <v>10</v>
      </c>
      <c r="E47" s="58">
        <v>95</v>
      </c>
      <c r="F47" s="53"/>
      <c r="G47" s="44">
        <v>73</v>
      </c>
      <c r="H47" s="100">
        <v>74</v>
      </c>
      <c r="I47" s="93">
        <v>87</v>
      </c>
      <c r="J47" s="93"/>
    </row>
    <row r="48" spans="1:10" ht="12.75">
      <c r="A48" s="3"/>
      <c r="B48" s="1" t="s">
        <v>12</v>
      </c>
      <c r="E48" s="58">
        <v>0</v>
      </c>
      <c r="F48" s="53"/>
      <c r="G48" s="44">
        <v>0</v>
      </c>
      <c r="H48" s="100">
        <v>0</v>
      </c>
      <c r="I48" s="93">
        <v>0</v>
      </c>
      <c r="J48" s="93"/>
    </row>
    <row r="49" spans="1:10" ht="12.75">
      <c r="A49" s="3"/>
      <c r="B49" s="1" t="s">
        <v>11</v>
      </c>
      <c r="E49" s="58">
        <v>0</v>
      </c>
      <c r="F49" s="53"/>
      <c r="G49" s="44">
        <v>0</v>
      </c>
      <c r="H49" s="100">
        <v>0</v>
      </c>
      <c r="I49" s="93">
        <v>0</v>
      </c>
      <c r="J49" s="93"/>
    </row>
    <row r="50" spans="1:10" ht="13.5" thickBot="1">
      <c r="A50" s="3"/>
      <c r="B50" s="1" t="s">
        <v>37</v>
      </c>
      <c r="E50" s="69">
        <v>75</v>
      </c>
      <c r="F50" s="53"/>
      <c r="G50" s="45">
        <v>0</v>
      </c>
      <c r="H50" s="103">
        <v>0</v>
      </c>
      <c r="I50" s="94">
        <v>0</v>
      </c>
      <c r="J50" s="94"/>
    </row>
    <row r="51" spans="1:10" ht="13.5" thickBot="1">
      <c r="A51" s="3"/>
      <c r="D51" s="17" t="s">
        <v>2</v>
      </c>
      <c r="E51" s="68">
        <f>SUM(E40:E50)</f>
        <v>2644</v>
      </c>
      <c r="F51" s="57">
        <f>E51</f>
        <v>2644</v>
      </c>
      <c r="G51" s="45">
        <f>SUM(G40:G50)</f>
        <v>804</v>
      </c>
      <c r="H51" s="88">
        <f>SUM(H40:H50)</f>
        <v>-178</v>
      </c>
      <c r="I51" s="97">
        <f>SUM(I40:I50)</f>
        <v>1957</v>
      </c>
      <c r="J51" s="95"/>
    </row>
    <row r="52" spans="4:10" s="1" customFormat="1" ht="12.75">
      <c r="D52" s="70"/>
      <c r="E52" s="58"/>
      <c r="F52" s="58"/>
      <c r="G52" s="43"/>
      <c r="H52" s="82"/>
      <c r="I52" s="92"/>
      <c r="J52" s="92"/>
    </row>
    <row r="53" spans="1:10" s="1" customFormat="1" ht="12.75">
      <c r="A53" s="1" t="s">
        <v>16</v>
      </c>
      <c r="D53" s="70"/>
      <c r="E53" s="58"/>
      <c r="F53" s="58"/>
      <c r="G53" s="43"/>
      <c r="H53" s="82"/>
      <c r="I53" s="93"/>
      <c r="J53" s="93"/>
    </row>
    <row r="54" spans="2:10" s="1" customFormat="1" ht="12.75">
      <c r="B54" s="1" t="s">
        <v>25</v>
      </c>
      <c r="D54" s="70"/>
      <c r="E54" s="58">
        <v>7800</v>
      </c>
      <c r="F54" s="58"/>
      <c r="G54" s="43">
        <v>2347</v>
      </c>
      <c r="H54" s="82">
        <v>4590</v>
      </c>
      <c r="I54" s="93">
        <v>6678</v>
      </c>
      <c r="J54" s="93"/>
    </row>
    <row r="55" spans="2:10" s="1" customFormat="1" ht="12.75">
      <c r="B55" s="1" t="s">
        <v>17</v>
      </c>
      <c r="D55" s="70"/>
      <c r="E55" s="58">
        <v>1050</v>
      </c>
      <c r="F55" s="58"/>
      <c r="G55" s="43">
        <v>557</v>
      </c>
      <c r="H55" s="82">
        <v>607</v>
      </c>
      <c r="I55" s="93">
        <v>607</v>
      </c>
      <c r="J55" s="93"/>
    </row>
    <row r="56" spans="2:10" s="1" customFormat="1" ht="12.75">
      <c r="B56" s="1" t="s">
        <v>18</v>
      </c>
      <c r="D56" s="70"/>
      <c r="E56" s="58">
        <v>650</v>
      </c>
      <c r="F56" s="58"/>
      <c r="G56" s="43">
        <v>927</v>
      </c>
      <c r="H56" s="82">
        <v>927</v>
      </c>
      <c r="I56" s="93">
        <v>927</v>
      </c>
      <c r="J56" s="93"/>
    </row>
    <row r="57" spans="2:10" s="1" customFormat="1" ht="12.75">
      <c r="B57" s="1" t="s">
        <v>19</v>
      </c>
      <c r="D57" s="70"/>
      <c r="E57" s="58">
        <v>120</v>
      </c>
      <c r="F57" s="58"/>
      <c r="G57" s="43">
        <v>20</v>
      </c>
      <c r="H57" s="82">
        <v>20</v>
      </c>
      <c r="I57" s="93">
        <v>60</v>
      </c>
      <c r="J57" s="93"/>
    </row>
    <row r="58" spans="2:10" s="1" customFormat="1" ht="12.75">
      <c r="B58" s="1" t="s">
        <v>20</v>
      </c>
      <c r="D58" s="70"/>
      <c r="E58" s="58">
        <v>200</v>
      </c>
      <c r="F58" s="58"/>
      <c r="G58" s="43">
        <v>0</v>
      </c>
      <c r="H58" s="82">
        <v>0</v>
      </c>
      <c r="I58" s="93">
        <v>0</v>
      </c>
      <c r="J58" s="93"/>
    </row>
    <row r="59" spans="2:10" s="1" customFormat="1" ht="13.5" thickBot="1">
      <c r="B59" s="1" t="s">
        <v>21</v>
      </c>
      <c r="D59" s="70"/>
      <c r="E59" s="58">
        <v>2142</v>
      </c>
      <c r="F59" s="58"/>
      <c r="G59" s="60">
        <v>1431</v>
      </c>
      <c r="H59" s="83">
        <v>1669</v>
      </c>
      <c r="I59" s="94">
        <v>2542</v>
      </c>
      <c r="J59" s="94"/>
    </row>
    <row r="60" spans="4:10" s="1" customFormat="1" ht="13.5" thickBot="1">
      <c r="D60" s="17" t="s">
        <v>2</v>
      </c>
      <c r="E60" s="68">
        <f>SUM(E54:E59)</f>
        <v>11962</v>
      </c>
      <c r="F60" s="57">
        <f>E60</f>
        <v>11962</v>
      </c>
      <c r="G60" s="60">
        <f>SUM(G54:G59)</f>
        <v>5282</v>
      </c>
      <c r="H60" s="90">
        <f>SUM(H54:H59)</f>
        <v>7813</v>
      </c>
      <c r="I60" s="95">
        <f>SUM(I54:I59)</f>
        <v>10814</v>
      </c>
      <c r="J60" s="95"/>
    </row>
    <row r="61" spans="4:10" s="1" customFormat="1" ht="12.75">
      <c r="D61" s="70"/>
      <c r="E61" s="15"/>
      <c r="F61" s="58"/>
      <c r="G61" s="43"/>
      <c r="H61" s="82"/>
      <c r="I61" s="92"/>
      <c r="J61" s="92"/>
    </row>
    <row r="62" spans="1:10" s="13" customFormat="1" ht="13.5" thickBot="1">
      <c r="A62" s="78" t="s">
        <v>54</v>
      </c>
      <c r="B62" s="14"/>
      <c r="C62" s="14"/>
      <c r="D62" s="74"/>
      <c r="E62" s="20"/>
      <c r="F62" s="59">
        <f>SUM(F3:F60)</f>
        <v>19571</v>
      </c>
      <c r="G62" s="61">
        <f>SUM(G8+G16+G28+G35+G51+G60)</f>
        <v>6474</v>
      </c>
      <c r="H62" s="104">
        <f>SUM(H8+H16+H28+H35+H51+H60)</f>
        <v>8238</v>
      </c>
      <c r="I62" s="104">
        <f>SUM(I8+I16+I28+I35+I51+I60)</f>
        <v>13771</v>
      </c>
      <c r="J62" s="104">
        <f>SUM(J8+J16+J28+J35+J51+J60)</f>
        <v>0</v>
      </c>
    </row>
    <row r="63" spans="4:7" s="1" customFormat="1" ht="12.75">
      <c r="D63" s="70"/>
      <c r="E63" s="15"/>
      <c r="F63" s="15"/>
      <c r="G63" s="15"/>
    </row>
    <row r="64" spans="1:7" s="10" customFormat="1" ht="15.75">
      <c r="A64" s="11" t="s">
        <v>40</v>
      </c>
      <c r="D64" s="75"/>
      <c r="E64" s="19"/>
      <c r="F64" s="19"/>
      <c r="G64" s="19"/>
    </row>
    <row r="65" spans="1:9" s="10" customFormat="1" ht="51">
      <c r="A65" s="23" t="s">
        <v>5</v>
      </c>
      <c r="B65" s="24"/>
      <c r="C65" s="37" t="s">
        <v>38</v>
      </c>
      <c r="D65" s="105" t="s">
        <v>56</v>
      </c>
      <c r="E65" s="38" t="s">
        <v>39</v>
      </c>
      <c r="F65" s="39" t="s">
        <v>55</v>
      </c>
      <c r="G65" s="19"/>
      <c r="I65" s="111"/>
    </row>
    <row r="66" spans="1:7" s="10" customFormat="1" ht="12.75">
      <c r="A66" s="25" t="s">
        <v>0</v>
      </c>
      <c r="B66" s="26"/>
      <c r="C66" s="27">
        <v>119.9</v>
      </c>
      <c r="D66" s="76">
        <v>830</v>
      </c>
      <c r="E66" s="28">
        <f>SUM(11962/731.6*119.9)</f>
        <v>1960.4207217058502</v>
      </c>
      <c r="F66" s="29">
        <f>SUM(D66:E66)</f>
        <v>2790.42072170585</v>
      </c>
      <c r="G66" s="21"/>
    </row>
    <row r="67" spans="1:7" s="10" customFormat="1" ht="12.75">
      <c r="A67" s="30" t="s">
        <v>15</v>
      </c>
      <c r="B67" s="26"/>
      <c r="C67" s="27">
        <v>100.2</v>
      </c>
      <c r="D67" s="76">
        <v>973</v>
      </c>
      <c r="E67" s="28">
        <f>SUM(11962/731.6*100.2)</f>
        <v>1638.316566429743</v>
      </c>
      <c r="F67" s="29">
        <f>SUM(D67:E67)</f>
        <v>2611.316566429743</v>
      </c>
      <c r="G67" s="21"/>
    </row>
    <row r="68" spans="1:7" s="10" customFormat="1" ht="12.75">
      <c r="A68" s="25" t="s">
        <v>8</v>
      </c>
      <c r="B68" s="26"/>
      <c r="C68" s="27">
        <v>213</v>
      </c>
      <c r="D68" s="76">
        <v>1952</v>
      </c>
      <c r="E68" s="28">
        <f>SUM(11962/731.6*213)</f>
        <v>3482.648988518316</v>
      </c>
      <c r="F68" s="29">
        <f>SUM(D68:E68)</f>
        <v>5434.648988518316</v>
      </c>
      <c r="G68" s="21"/>
    </row>
    <row r="69" spans="1:8" s="10" customFormat="1" ht="12" customHeight="1">
      <c r="A69" s="36" t="s">
        <v>28</v>
      </c>
      <c r="B69" s="26"/>
      <c r="C69" s="27">
        <v>108</v>
      </c>
      <c r="D69" s="76">
        <v>1210</v>
      </c>
      <c r="E69" s="28">
        <f>SUM(11962/731.6*108)</f>
        <v>1765.8501913613995</v>
      </c>
      <c r="F69" s="29">
        <f>SUM(D69:E69)</f>
        <v>2975.8501913613995</v>
      </c>
      <c r="G69" s="21"/>
      <c r="H69" s="5"/>
    </row>
    <row r="70" spans="1:8" s="10" customFormat="1" ht="12" customHeight="1">
      <c r="A70" s="36" t="s">
        <v>29</v>
      </c>
      <c r="B70" s="26"/>
      <c r="C70" s="27">
        <v>190.5</v>
      </c>
      <c r="D70" s="76">
        <v>2644</v>
      </c>
      <c r="E70" s="28">
        <f>SUM(11962/731.6*190.5)</f>
        <v>3114.763531984691</v>
      </c>
      <c r="F70" s="29">
        <f>SUM(D70:E70)</f>
        <v>5758.76353198469</v>
      </c>
      <c r="G70" s="21"/>
      <c r="H70" s="5"/>
    </row>
    <row r="71" spans="1:7" s="10" customFormat="1" ht="12.75">
      <c r="A71" s="31" t="s">
        <v>2</v>
      </c>
      <c r="B71" s="32"/>
      <c r="C71" s="33">
        <f>SUM(C66:C70)</f>
        <v>731.6</v>
      </c>
      <c r="D71" s="77">
        <f>SUM(D66:D70)</f>
        <v>7609</v>
      </c>
      <c r="E71" s="41">
        <f>SUM(E66:E70)</f>
        <v>11962</v>
      </c>
      <c r="F71" s="29">
        <f>SUM(F66:F70)</f>
        <v>19571</v>
      </c>
      <c r="G71" s="21"/>
    </row>
    <row r="73" spans="2:3" ht="12.75">
      <c r="B73" s="35"/>
      <c r="C73" t="s">
        <v>27</v>
      </c>
    </row>
    <row r="74" spans="3:5" ht="12.75">
      <c r="C74" s="35" t="s">
        <v>42</v>
      </c>
      <c r="E74" s="40" t="s">
        <v>41</v>
      </c>
    </row>
  </sheetData>
  <sheetProtection/>
  <printOptions gridLines="1" horizontalCentered="1"/>
  <pageMargins left="0" right="0" top="0.3937007874015748" bottom="0" header="0.5118110236220472" footer="0.7480314960629921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 of Allen Parish Council</dc:title>
  <dc:subject/>
  <dc:creator>Vale of Allen PC</dc:creator>
  <cp:keywords>20 October 2021</cp:keywords>
  <dc:description/>
  <cp:lastModifiedBy>Ian Hanstead</cp:lastModifiedBy>
  <cp:lastPrinted>2022-01-31T12:32:39Z</cp:lastPrinted>
  <dcterms:created xsi:type="dcterms:W3CDTF">2006-10-25T13:53:42Z</dcterms:created>
  <dcterms:modified xsi:type="dcterms:W3CDTF">2022-01-31T12:33:33Z</dcterms:modified>
  <cp:category>Qtr 2 finances</cp:category>
  <cp:version/>
  <cp:contentType/>
  <cp:contentStatus/>
</cp:coreProperties>
</file>